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fileSharing readOnlyRecommended="1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C:\Users\jose.gustavo\Desktop\"/>
    </mc:Choice>
  </mc:AlternateContent>
  <xr:revisionPtr revIDLastSave="0" documentId="8_{5B954619-ACE7-407C-B5F2-279E47B8E669}" xr6:coauthVersionLast="37" xr6:coauthVersionMax="37" xr10:uidLastSave="{00000000-0000-0000-0000-000000000000}"/>
  <bookViews>
    <workbookView xWindow="0" yWindow="0" windowWidth="20490" windowHeight="7545" tabRatio="871" firstSheet="1" activeTab="1" xr2:uid="{00000000-000D-0000-FFFF-FFFF00000000}"/>
  </bookViews>
  <sheets>
    <sheet name="CONTÁBIL- FINANCEIRA " sheetId="1" r:id="rId1"/>
    <sheet name="RELAÇÃO DE SERV. TERC." sheetId="7" r:id="rId2"/>
  </sheets>
  <definedNames>
    <definedName name="_xlnm.Print_Area" localSheetId="0">'CONTÁBIL- FINANCEIRA '!$A$1:$E$218</definedName>
    <definedName name="Excel_BuiltIn_Print_Area_8" localSheetId="0">#REF!</definedName>
    <definedName name="Excel_BuiltIn_Print_Area_8" localSheetId="1">#REF!</definedName>
    <definedName name="Excel_BuiltIn_Print_Area_8">#REF!</definedName>
    <definedName name="Excel_BuiltIn_Print_Area_9" localSheetId="0">#REF!</definedName>
    <definedName name="Excel_BuiltIn_Print_Area_9" localSheetId="1">#REF!</definedName>
    <definedName name="Excel_BuiltIn_Print_Area_9">#REF!</definedName>
    <definedName name="NÃO">'CONTÁBIL- FINANCEIRA '!$E$6</definedName>
    <definedName name="Print_Area_0" localSheetId="0">'CONTÁBIL- FINANCEIRA '!$A$1:$E$218</definedName>
    <definedName name="Print_Area_0_0" localSheetId="0">'CONTÁBIL- FINANCEIRA '!$A$1:$E$218</definedName>
    <definedName name="Print_Area_0_0_0" localSheetId="0">'CONTÁBIL- FINANCEIRA '!$A$1:$E$218</definedName>
    <definedName name="Print_Area_0_0_0_0" localSheetId="0">'CONTÁBIL- FINANCEIRA '!$A$1:$E$218</definedName>
    <definedName name="Print_Area_0_0_0_0_0" localSheetId="0">'CONTÁBIL- FINANCEIRA '!$A$1:$E$218</definedName>
    <definedName name="Print_Titles_0" localSheetId="1">'RELAÇÃO DE SERV. TERC.'!$1:$10</definedName>
    <definedName name="Print_Titles_0_0" localSheetId="1">'RELAÇÃO DE SERV. TERC.'!$1:$10</definedName>
    <definedName name="Print_Titles_0_0_0" localSheetId="1">'RELAÇÃO DE SERV. TERC.'!$1:$10</definedName>
    <definedName name="Print_Titles_0_0_0_0" localSheetId="1">'RELAÇÃO DE SERV. TERC.'!$1:$10</definedName>
    <definedName name="Print_Titles_0_0_0_0_0" localSheetId="1">'RELAÇÃO DE SERV. TERC.'!$1:$10</definedName>
    <definedName name="_xlnm.Print_Titles" localSheetId="1">'RELAÇÃO DE SERV. TERC.'!$1:$10</definedName>
  </definedName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43" i="7" l="1"/>
  <c r="J43" i="7"/>
  <c r="A12" i="7"/>
  <c r="A13" i="7" s="1"/>
  <c r="A14" i="7" s="1"/>
  <c r="A15" i="7" s="1"/>
  <c r="A16" i="7" s="1"/>
  <c r="A17" i="7" s="1"/>
  <c r="A18" i="7" s="1"/>
  <c r="A19" i="7" s="1"/>
  <c r="A20" i="7" s="1"/>
  <c r="A22" i="7" s="1"/>
  <c r="A23" i="7" s="1"/>
  <c r="A24" i="7" s="1"/>
  <c r="A25" i="7" s="1"/>
  <c r="A26" i="7" s="1"/>
  <c r="J5" i="7"/>
  <c r="D214" i="1"/>
  <c r="D127" i="1" s="1"/>
  <c r="D202" i="1"/>
  <c r="D208" i="1" s="1"/>
  <c r="D209" i="1" s="1"/>
  <c r="D184" i="1"/>
  <c r="D172" i="1"/>
  <c r="D174" i="1" s="1"/>
  <c r="D165" i="1"/>
  <c r="D159" i="1"/>
  <c r="D152" i="1"/>
  <c r="C144" i="1"/>
  <c r="A144" i="1"/>
  <c r="E141" i="1"/>
  <c r="D141" i="1"/>
  <c r="B141" i="1"/>
  <c r="B140" i="1"/>
  <c r="E139" i="1"/>
  <c r="D139" i="1"/>
  <c r="B139" i="1"/>
  <c r="D138" i="1"/>
  <c r="B138" i="1"/>
  <c r="D126" i="1"/>
  <c r="D121" i="1"/>
  <c r="D113" i="1"/>
  <c r="D105" i="1"/>
  <c r="D104" i="1" s="1"/>
  <c r="D100" i="1"/>
  <c r="D97" i="1"/>
  <c r="D94" i="1"/>
  <c r="D87" i="1"/>
  <c r="D79" i="1"/>
  <c r="C77" i="1"/>
  <c r="A77" i="1"/>
  <c r="B75" i="1"/>
  <c r="E74" i="1"/>
  <c r="D74" i="1"/>
  <c r="B74" i="1"/>
  <c r="B73" i="1"/>
  <c r="E72" i="1"/>
  <c r="D72" i="1"/>
  <c r="B72" i="1"/>
  <c r="D71" i="1"/>
  <c r="B71" i="1"/>
  <c r="D65" i="1"/>
  <c r="D62" i="1"/>
  <c r="D52" i="1"/>
  <c r="D46" i="1" s="1"/>
  <c r="D38" i="1"/>
  <c r="D29" i="1"/>
  <c r="D28" i="1" s="1"/>
  <c r="D23" i="1"/>
  <c r="D17" i="1"/>
  <c r="D60" i="1" l="1"/>
  <c r="D176" i="1"/>
  <c r="D86" i="1"/>
  <c r="D85" i="1" s="1"/>
  <c r="D24" i="1"/>
  <c r="D37" i="1"/>
  <c r="D189" i="1" s="1"/>
  <c r="D193" i="1" s="1"/>
  <c r="D27" i="1" l="1"/>
  <c r="D129" i="1" s="1"/>
  <c r="D130" i="1" s="1"/>
</calcChain>
</file>

<file path=xl/sharedStrings.xml><?xml version="1.0" encoding="utf-8"?>
<sst xmlns="http://schemas.openxmlformats.org/spreadsheetml/2006/main" count="385" uniqueCount="284">
  <si>
    <t>GOVERNO DO ESTADO DE PERNAMBUCO</t>
  </si>
  <si>
    <t>MAIO/2017 - Versão 2.1</t>
  </si>
  <si>
    <t>SECRETARIA DE SAÚDE DO ESTADO DE PERNAMBUCO</t>
  </si>
  <si>
    <t>MÊS/ANO COMPETÊNCIA</t>
  </si>
  <si>
    <t>ANO CONTRATO</t>
  </si>
  <si>
    <t>SECRETARIA EXECUTIVA DE ATENÇÃO À SAÚDE</t>
  </si>
  <si>
    <t>DIR. GERAL DE MODERNIZAÇÃO E MONITORAMENTO DA ASSISTÊNCIA À SAÚDE</t>
  </si>
  <si>
    <t>MAIO DE 2018</t>
  </si>
  <si>
    <t>DEMONSTRATIVO DE RESULTADO CONTÁBIL - FINANCEIRO MENSAL</t>
  </si>
  <si>
    <t>UNIDADE</t>
  </si>
  <si>
    <t>RESPONSÁVEL PELA UNIDADE</t>
  </si>
  <si>
    <t>ISENTO PIS:</t>
  </si>
  <si>
    <t>NÃO</t>
  </si>
  <si>
    <t>DESCRIÇÃO</t>
  </si>
  <si>
    <t>VALOR</t>
  </si>
  <si>
    <t>RECEITAS OPERACIONAIS</t>
  </si>
  <si>
    <t>Repasse Contrato de Gestão (Fixo+Variável)</t>
  </si>
  <si>
    <t>Repasse Contrato de Gestão (Odontologia)</t>
  </si>
  <si>
    <t>Repasse Contrato de Gestão INVESTIMENTO</t>
  </si>
  <si>
    <t>Repasse Contrato de Gestão ENSINO E PESQUISA</t>
  </si>
  <si>
    <t>Plano de Investimento Autorizado pela SES</t>
  </si>
  <si>
    <t>Repasse Programas Especiais</t>
  </si>
  <si>
    <t xml:space="preserve"> ( - ) Desconto </t>
  </si>
  <si>
    <t>TOTAL DE REPASSES</t>
  </si>
  <si>
    <t>Rendimento de Aplicações Financeiras</t>
  </si>
  <si>
    <t>Reembolso de Despesas</t>
  </si>
  <si>
    <t>Obtenção de Recursos Externos a SES</t>
  </si>
  <si>
    <t>Demais Receitas (Convênios)</t>
  </si>
  <si>
    <t>Outras Receitas</t>
  </si>
  <si>
    <t>TOTAL OUTRAS RECEITAS</t>
  </si>
  <si>
    <t>TOTAL DE REPASSES/RECEITAS</t>
  </si>
  <si>
    <t>DESPESAS OPERACIONAIS</t>
  </si>
  <si>
    <t>1. Pessoal</t>
  </si>
  <si>
    <t xml:space="preserve">  1.1. Ordenados (Não inclui férias, 13º e Rescisão)</t>
  </si>
  <si>
    <t xml:space="preserve">    1.1.1. Assistência Médica</t>
  </si>
  <si>
    <t xml:space="preserve">        1.1.1.1. Médicos</t>
  </si>
  <si>
    <t xml:space="preserve">        1.1.1.2. Outros profissionais de saúde</t>
  </si>
  <si>
    <t xml:space="preserve">    1.1.2. Assistência Odontológica</t>
  </si>
  <si>
    <t xml:space="preserve">    1.1.3. Administrativo</t>
  </si>
  <si>
    <t xml:space="preserve">  1.2. FGTS</t>
  </si>
  <si>
    <t xml:space="preserve">  1.3. PIS</t>
  </si>
  <si>
    <t xml:space="preserve">  1.4. Benefícios</t>
  </si>
  <si>
    <t xml:space="preserve">  1.5. Provisões (Férias + 13º + Rescisões)</t>
  </si>
  <si>
    <t>2. Insumos Assistenciais</t>
  </si>
  <si>
    <t xml:space="preserve">  2.1. Materiais Descartáveis/Materiais de Penso</t>
  </si>
  <si>
    <t xml:space="preserve">  2.2. Medicamentos</t>
  </si>
  <si>
    <t xml:space="preserve">  2.3. Dietas Industrializadas</t>
  </si>
  <si>
    <t xml:space="preserve">  2.4. Gases Medicinais</t>
  </si>
  <si>
    <t xml:space="preserve">  2.5. OPME (Orteses, Próteses e Materiais Especiais)</t>
  </si>
  <si>
    <t xml:space="preserve">  2.6. Material de uso odontológico</t>
  </si>
  <si>
    <t xml:space="preserve">  2.7. Outras Despesas com Insumos Assistenciais</t>
  </si>
  <si>
    <t>3. Materiais/Consumos Diversos</t>
  </si>
  <si>
    <t xml:space="preserve">  3.1. Material de Higienização e Limpeza</t>
  </si>
  <si>
    <t xml:space="preserve">  3.2. Material/Gêneros Alimentícios</t>
  </si>
  <si>
    <t xml:space="preserve">  3.3. Material Expediente</t>
  </si>
  <si>
    <t xml:space="preserve">  3.4. Combustível</t>
  </si>
  <si>
    <t xml:space="preserve">  3.5. GLP</t>
  </si>
  <si>
    <t xml:space="preserve">  3.6. Material de Manutenção</t>
  </si>
  <si>
    <t xml:space="preserve">       3.6.1. Predial e Mobiliário</t>
  </si>
  <si>
    <t xml:space="preserve">       3.6.2. Equipamentos Médico-hospitalar</t>
  </si>
  <si>
    <t xml:space="preserve">       3.6.3. Equipamentos de Informática</t>
  </si>
  <si>
    <t xml:space="preserve">       3.6.4.  Manutenção de Veículo </t>
  </si>
  <si>
    <t xml:space="preserve">       3.6.5.  Outras despesas com material de manutenção </t>
  </si>
  <si>
    <t xml:space="preserve">  3.7. Tecidos, Fardamentos e EPI</t>
  </si>
  <si>
    <t xml:space="preserve">  3.8. Outras Despesas com Materiais Diversos</t>
  </si>
  <si>
    <t>4. Seguros/Tributos/Despesas Bancárias</t>
  </si>
  <si>
    <t xml:space="preserve">  4.1. Seguros (Imóvel e veículos)</t>
  </si>
  <si>
    <t xml:space="preserve">  4.2. Tributos (Impostos e Taxas)</t>
  </si>
  <si>
    <t xml:space="preserve">    4.2.1. Taxas</t>
  </si>
  <si>
    <t xml:space="preserve">    4.2.2. Impostos</t>
  </si>
  <si>
    <t xml:space="preserve">  4.3. Despesas Bancárias (Taxa de Manutenção/Tarifas)</t>
  </si>
  <si>
    <t xml:space="preserve">    4.3.1. Taxa de Manutenção de Conta</t>
  </si>
  <si>
    <t xml:space="preserve">    4.3.2. Tarifas</t>
  </si>
  <si>
    <t>_____________________________________</t>
  </si>
  <si>
    <t>______/______/_______</t>
  </si>
  <si>
    <t>RECEBIMENTO SES/SEAS/DGMMAS
(DATA e ASSINATURA)</t>
  </si>
  <si>
    <t xml:space="preserve">DATA </t>
  </si>
  <si>
    <t>ASSINATURA RESPONSÁVEL PELA UNIDADE</t>
  </si>
  <si>
    <t>DESPESAS OPERACIONAIS (continuação)</t>
  </si>
  <si>
    <t>5. Gerais</t>
  </si>
  <si>
    <t xml:space="preserve">  5.1. Telefonia/Internet</t>
  </si>
  <si>
    <t xml:space="preserve">  5.2. Água</t>
  </si>
  <si>
    <t xml:space="preserve">  5.3. Energia Elétrica</t>
  </si>
  <si>
    <t xml:space="preserve">  5.4. Alugueis/Locações (exceto ambulância)</t>
  </si>
  <si>
    <t xml:space="preserve">  5.5. Outras Despesas Gerais</t>
  </si>
  <si>
    <t>6. Serviços Terceirizados/Contratos de Prestação de Serviços</t>
  </si>
  <si>
    <t xml:space="preserve">  6.1. Assistência Médica</t>
  </si>
  <si>
    <t xml:space="preserve">    6.1.1. Pessoa Jurídica</t>
  </si>
  <si>
    <t xml:space="preserve">        6.1.1.1. Médicos</t>
  </si>
  <si>
    <t xml:space="preserve">        6.1.1.2. Outros profissionais de saúde</t>
  </si>
  <si>
    <t xml:space="preserve">        6.1.1.3. Laboratório</t>
  </si>
  <si>
    <t xml:space="preserve">        6.1.1.4. Alimentação/Dietas</t>
  </si>
  <si>
    <t xml:space="preserve">        6.1.1.5. Locação de Ambulâncias</t>
  </si>
  <si>
    <t xml:space="preserve">        6.1.1.6. Outras Pessoas Jurídicas</t>
  </si>
  <si>
    <t xml:space="preserve">    6.1.2. Pessoa Física</t>
  </si>
  <si>
    <t xml:space="preserve">        6.1.2.1. Médicos</t>
  </si>
  <si>
    <t xml:space="preserve">        6.1.2.2. Outros profissionais de saúde</t>
  </si>
  <si>
    <t xml:space="preserve">    6.1.3. Cooperativas</t>
  </si>
  <si>
    <t xml:space="preserve">        6.1.3.1. Médicos</t>
  </si>
  <si>
    <t xml:space="preserve">        6.1.3.2. Outros profissionais de saúde</t>
  </si>
  <si>
    <t xml:space="preserve">  6.2. Assistência Odontológica</t>
  </si>
  <si>
    <t xml:space="preserve">    6.2.1. Pessoa Jurídica</t>
  </si>
  <si>
    <t xml:space="preserve">    6.2.2. Pessoa Física</t>
  </si>
  <si>
    <t xml:space="preserve">    6.2.3. Cooperativas</t>
  </si>
  <si>
    <t xml:space="preserve">  6.3. Administrativos</t>
  </si>
  <si>
    <t xml:space="preserve">    6.3.1. Pessoa Jurídica</t>
  </si>
  <si>
    <t xml:space="preserve">        6.3.1.1. Lavanderia</t>
  </si>
  <si>
    <t xml:space="preserve">        6.3.1.2. Coleta de Lixo Hospitalar</t>
  </si>
  <si>
    <t xml:space="preserve">        6.3.1.3. Manutenção/Aluguel/Uso de Sistemas ou Softwares</t>
  </si>
  <si>
    <t xml:space="preserve">        6.3.1.4. Vigilância e Limpeza</t>
  </si>
  <si>
    <t xml:space="preserve">        6.3.1.5. Consultorias e Treinamentos</t>
  </si>
  <si>
    <t xml:space="preserve">        6.3.1.6. Outras Pessoas Jurídicas</t>
  </si>
  <si>
    <t xml:space="preserve">    6.3.2. Pessoa Física</t>
  </si>
  <si>
    <t>7. Manutenção</t>
  </si>
  <si>
    <t xml:space="preserve">  7.1. Predial e Mobiliário</t>
  </si>
  <si>
    <t xml:space="preserve">  7.2. Veículos</t>
  </si>
  <si>
    <t xml:space="preserve">  7.3. Equipamentos Médico-hospitalar</t>
  </si>
  <si>
    <t xml:space="preserve">  7.4. Equipamentos de Informática</t>
  </si>
  <si>
    <t xml:space="preserve">  7.5. Outros Equipamentos</t>
  </si>
  <si>
    <t xml:space="preserve">  7.6. Engenharia Clínica</t>
  </si>
  <si>
    <t xml:space="preserve">  7.7. Outras</t>
  </si>
  <si>
    <t>8. Investimentos autorizados pela SES</t>
  </si>
  <si>
    <t xml:space="preserve">    8.1. Equipamentos</t>
  </si>
  <si>
    <t xml:space="preserve">    8.2. Móveis e Utensílios</t>
  </si>
  <si>
    <t xml:space="preserve">    8.3. Obras e Construções</t>
  </si>
  <si>
    <t xml:space="preserve">    8.4. Outras despesas Investimentos</t>
  </si>
  <si>
    <t xml:space="preserve"> 9. Despesas com Plano de Investimento Autorizado pela SES</t>
  </si>
  <si>
    <t>10. Despesas com Ensino e Pesquisa</t>
  </si>
  <si>
    <t>11. Despesa(s) de Competência(s) Anterior(es)</t>
  </si>
  <si>
    <t>TOTAL DE DESPESAS OPERACIONAIS</t>
  </si>
  <si>
    <t>RESULTADO (DÉFICIT/SUPERÁVIT)</t>
  </si>
  <si>
    <t>DEVOLUÇÃO DE SUPERÁVIT</t>
  </si>
  <si>
    <t>RESSARCIMENTO DE DÉFICIT</t>
  </si>
  <si>
    <t>TURNOVER DO MÊS (%)</t>
  </si>
  <si>
    <t>DEMONSTRATIVO DE INFORMAÇÕES FINANCEIRAS COMPLEMENTARES</t>
  </si>
  <si>
    <t>DISPONIBILIDADE DE RECURSOS</t>
  </si>
  <si>
    <t>CAIXA</t>
  </si>
  <si>
    <t>SALDO INICIAL (1)</t>
  </si>
  <si>
    <t>Conferir Saldo final do mês Anterior, não poderá divergir.</t>
  </si>
  <si>
    <t>DÉBITOS (2)</t>
  </si>
  <si>
    <t>CRÉDITOS (3)</t>
  </si>
  <si>
    <t>SALDO FINAL (4 = 1-2+3)</t>
  </si>
  <si>
    <t>CONTA CORRENTE</t>
  </si>
  <si>
    <t>SALDO DE ESTOQUE</t>
  </si>
  <si>
    <t>INSUMOS ASSISTENCIAIS (1)</t>
  </si>
  <si>
    <t>MATERIAIS/ CONSUMOS DIVERSOS (2)</t>
  </si>
  <si>
    <t>SALDO FINAL (3 =1+2)</t>
  </si>
  <si>
    <t>APLICAÇÕES FINANCEIRAS</t>
  </si>
  <si>
    <t>RESGATES (2)</t>
  </si>
  <si>
    <t>APLICAÇÕES (3)</t>
  </si>
  <si>
    <t>RENDIMENTO APLICAÇÕES (4)</t>
  </si>
  <si>
    <t>TRIBUTOS (5)</t>
  </si>
  <si>
    <t>SALDO FINAL (6 = 1-2+3+4-5)</t>
  </si>
  <si>
    <t>SALDO DE RECURSOS DISPONÍVEIS</t>
  </si>
  <si>
    <t>FORNECEDORES</t>
  </si>
  <si>
    <t>Contas Vencidas no mês da prestação de contas</t>
  </si>
  <si>
    <t>Contas Vencidas em meses anteriores à prestação de contas.</t>
  </si>
  <si>
    <t>Contas a Vencer no mês subsequente ao mês da prestação de contas.</t>
  </si>
  <si>
    <t>Contas a Vencer nos meses posteriores ao mês subsequente à prestação de contas.</t>
  </si>
  <si>
    <t>TOTAL</t>
  </si>
  <si>
    <t>SALDO DE PROVISÕES</t>
  </si>
  <si>
    <t>PROVISÃO DO MÊS (2)</t>
  </si>
  <si>
    <t>FÉRIAS (3)</t>
  </si>
  <si>
    <t>13º SALÁRIO (4)</t>
  </si>
  <si>
    <t>RESCISÕES (5)</t>
  </si>
  <si>
    <t>SALDO FINAL (6 = 1+2-3-4-5)</t>
  </si>
  <si>
    <t xml:space="preserve"> DESPESA COM PLANO DE INVESTIMENTO AUTORIZADO PELA SES</t>
  </si>
  <si>
    <t>EQUIPAMENTOS</t>
  </si>
  <si>
    <t>MÓVEIS E UTENSÍLIOS</t>
  </si>
  <si>
    <t>OBRAS E CONSTRUÇÕES</t>
  </si>
  <si>
    <t>VEÍCULOS</t>
  </si>
  <si>
    <t>OUTRAS DESPESAS COM INVESTIMENTOS</t>
  </si>
  <si>
    <t xml:space="preserve"> RESULTADO DA DESPESA COM PLANO DE INVESTIMENTO AUTORIZADO PELA SES</t>
  </si>
  <si>
    <t>RECURSO MENSAL AUTORIZADO (2)</t>
  </si>
  <si>
    <t>DESPESAS INVESTIMENTOS AUTORIZADO (3)</t>
  </si>
  <si>
    <t>SALDO FINAL (4 = 1+2-3)</t>
  </si>
  <si>
    <t>DESPESAS COM ENSINO E PESQUISA</t>
  </si>
  <si>
    <t>DESPESAS COM ENSINO E PESQUISA CONFORME PROPOSTA DA O.S.S</t>
  </si>
  <si>
    <t>SALDO FINAL</t>
  </si>
  <si>
    <t>* NÃO ACUMULA, CONFORME CONTRATO A DIFERENÇA NÃO UTILIZADA É REVERTIDA PARA CUSTEIO.</t>
  </si>
  <si>
    <t>SIM</t>
  </si>
  <si>
    <t>DIRETORIA GERAL DE MODERNIZAÇÃO E MONITORAMENTO DA ASSISTÊNCIA À SAÚDE</t>
  </si>
  <si>
    <t>RESPONSÁVEL</t>
  </si>
  <si>
    <t>MÊS/ANO</t>
  </si>
  <si>
    <t>SEQ</t>
  </si>
  <si>
    <t>CNPJ</t>
  </si>
  <si>
    <t>TOTAL (R$)</t>
  </si>
  <si>
    <t>DEMONSTRATIVO DE CONTRATOS SERVIÇOS TERCEIRIZADOS</t>
  </si>
  <si>
    <t>PRESTADOR DE SERVIÇO</t>
  </si>
  <si>
    <t>ATIVIDADE</t>
  </si>
  <si>
    <t>OBJETO</t>
  </si>
  <si>
    <t>VIGÊNCIA DO CONTRATO</t>
  </si>
  <si>
    <t>Nª DE PARCELAS</t>
  </si>
  <si>
    <t>VALOR MENSAL PAGO (R$)</t>
  </si>
  <si>
    <t>VALOR TOTAL DO CONTRATO (R$)</t>
  </si>
  <si>
    <t>INÍCIO</t>
  </si>
  <si>
    <t>TÉRMINO</t>
  </si>
  <si>
    <t>HOSPITAL</t>
  </si>
  <si>
    <t>03.423.683.0001-88</t>
  </si>
  <si>
    <t>ADELTEC INFORMATICA E TECNOLOGIA LTDA.</t>
  </si>
  <si>
    <t>MANUTENÇÃO</t>
  </si>
  <si>
    <t>RELOGIO DE PONTO</t>
  </si>
  <si>
    <t>11.239.132/0001-97</t>
  </si>
  <si>
    <t>ANTONIO MARQUES DOS SANTOS-ME</t>
  </si>
  <si>
    <t>FILME RAIO X</t>
  </si>
  <si>
    <t>ASSIST. TÉCNICA</t>
  </si>
  <si>
    <t>06.285.083/0001-99</t>
  </si>
  <si>
    <t>TEC. MAQLI LTDA.</t>
  </si>
  <si>
    <t>LAVANDERIA</t>
  </si>
  <si>
    <t>10.891.998/0001-15</t>
  </si>
  <si>
    <t>ADVISERSIT SERVIÇOS EM INFORMATICA LTDA</t>
  </si>
  <si>
    <t>SUPORTE</t>
  </si>
  <si>
    <t>INFORMÁTICA</t>
  </si>
  <si>
    <t>40.893.042/0001-13</t>
  </si>
  <si>
    <t>GERASTEP GERADORES</t>
  </si>
  <si>
    <t>GERADOR DE ENERGIA</t>
  </si>
  <si>
    <t>11.808.559/0001-69</t>
  </si>
  <si>
    <t>INTELIGENCIA SEGURANÇA PRIVADA LTDA</t>
  </si>
  <si>
    <t>SERVIÇO</t>
  </si>
  <si>
    <t>VIGILANCIA</t>
  </si>
  <si>
    <t>92.306.257/0006-07</t>
  </si>
  <si>
    <t>M.V INFORMATICA</t>
  </si>
  <si>
    <t>SISTEMA</t>
  </si>
  <si>
    <t>04.732.857/0001-57</t>
  </si>
  <si>
    <t xml:space="preserve">SINTESE PORTAL </t>
  </si>
  <si>
    <t>LOCAÇÃO</t>
  </si>
  <si>
    <t>SOFTWARE</t>
  </si>
  <si>
    <t>06.173.476/0001-00</t>
  </si>
  <si>
    <t>ANTONIO CABOCLO DA SILVA-ME (TECMACLI)</t>
  </si>
  <si>
    <t>DETIZAÇÃO</t>
  </si>
  <si>
    <t>12.038.681/0001-66</t>
  </si>
  <si>
    <t>JOSÉ SERGIO DA SILVA</t>
  </si>
  <si>
    <t>ASSIST.TÉCNICA</t>
  </si>
  <si>
    <t>REFRIGERAÇÃO</t>
  </si>
  <si>
    <t>15.776.211/0001-98</t>
  </si>
  <si>
    <t>EBEM SERVIÇOS DE MANUTENÇÃO LTDA EPP.</t>
  </si>
  <si>
    <t>PREST. SERVIÇO</t>
  </si>
  <si>
    <t>ENG. CLINICA</t>
  </si>
  <si>
    <t xml:space="preserve">  </t>
  </si>
  <si>
    <t>11.187.085/0001-85</t>
  </si>
  <si>
    <t>COOPANEST-PE</t>
  </si>
  <si>
    <t>COOPERATIVA</t>
  </si>
  <si>
    <t>ANESTESISTA</t>
  </si>
  <si>
    <t>SERV. COLETA</t>
  </si>
  <si>
    <t>07.264.015/0001-06</t>
  </si>
  <si>
    <t>ALIOMAR DE GUSMÃO NERES ME</t>
  </si>
  <si>
    <t>IMPRESSORAS</t>
  </si>
  <si>
    <t>03.867.460/0001-00</t>
  </si>
  <si>
    <t>CIFOL-CONS INT EM FONOAU LTDA</t>
  </si>
  <si>
    <t>FONOAUDIO</t>
  </si>
  <si>
    <t>24.380.578/0020-41</t>
  </si>
  <si>
    <t>WHITE MARTINS GASES INDUSTRIAIS</t>
  </si>
  <si>
    <t>CILINDRO</t>
  </si>
  <si>
    <t>22.707.063/0001-15</t>
  </si>
  <si>
    <t>EBSON FARIAS DE ANDRADE</t>
  </si>
  <si>
    <t>TAXI</t>
  </si>
  <si>
    <t>18.630.942/0001-19</t>
  </si>
  <si>
    <t>DPR SERVIÇOS E COMERCIO</t>
  </si>
  <si>
    <t>08.654.123/0001-58</t>
  </si>
  <si>
    <t>AUDISA AUDITORES ASSOCIADOS</t>
  </si>
  <si>
    <t>OBSERVAÇÃO</t>
  </si>
  <si>
    <t>11.201.298.0001-14</t>
  </si>
  <si>
    <t>JOSE RONALDO RAMOS DA SILVA</t>
  </si>
  <si>
    <t>GCINET SERVIÇO DE INFORMATICA</t>
  </si>
  <si>
    <t xml:space="preserve">VALOR MENSAL VARIAVEL </t>
  </si>
  <si>
    <t>BRASCON GESTÃO AMBIENTAL LTDA</t>
  </si>
  <si>
    <t>11.863.530/0001-80</t>
  </si>
  <si>
    <t>05.633.849/0001-16</t>
  </si>
  <si>
    <t>40.232.544/0001-47</t>
  </si>
  <si>
    <t>CLARO</t>
  </si>
  <si>
    <t>11.268.302/0001-61</t>
  </si>
  <si>
    <t>NAZANET</t>
  </si>
  <si>
    <t>11.758.108/0001-64</t>
  </si>
  <si>
    <t>SERVMED C E SERV DE LOC DE EQUIP</t>
  </si>
  <si>
    <t>40.825.473/0001-42</t>
  </si>
  <si>
    <t>SHEILA CRISTINA ANDRADE B SILVA</t>
  </si>
  <si>
    <t>12.224.250/0001-94</t>
  </si>
  <si>
    <t>LIMA E JESUS LTDA</t>
  </si>
  <si>
    <t>A P D PEIXOTO  GRAFICA ME</t>
  </si>
  <si>
    <t>HLBF COMERCIO E SERVIÇO DE EQUIPAMENTO</t>
  </si>
  <si>
    <t>GILBERTO BARBOSA DE LIMA</t>
  </si>
  <si>
    <t>17.045.826/0001-70</t>
  </si>
  <si>
    <t>12.796.424/0001-93</t>
  </si>
  <si>
    <t>12.003.722/0001-89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</si>
</sst>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&quot;R$&quot;\ * #,##0.00_-;\-&quot;R$&quot;\ * #,##0.00_-;_-&quot;R$&quot;\ * &quot;-&quot;??_-;_-@_-"/>
    <numFmt numFmtId="164" formatCode="_(* #,##0.00_);_(* \(#,##0.00\);_(* \-??_);_(@_)"/>
    <numFmt numFmtId="165" formatCode="_-* #,##0.00_-;\-* #,##0.00_-;_-* \-??_-;_-@_-"/>
    <numFmt numFmtId="166" formatCode="00&quot;.&quot;000&quot;.&quot;000&quot;/&quot;0000&quot;-&quot;00"/>
    <numFmt numFmtId="167" formatCode="0#&quot;/&quot;##&quot;/&quot;####"/>
    <numFmt numFmtId="168" formatCode="_(&quot;R$&quot;* #,##0.00_);_(&quot;R$&quot;* \(#,##0.00\);_(&quot;R$&quot;* &quot;-&quot;??_);_(@_)"/>
    <numFmt numFmtId="169" formatCode="_([$R$ -416]* #,##0.00_);_([$R$ -416]* \(#,##0.00\);_([$R$ -416]* &quot;-&quot;??_);_(@_)"/>
  </numFmts>
  <fonts count="31" x14ac:knownFonts="1">
    <font>
      <sz val="10"/>
      <name val="Arial"/>
      <charset val="1"/>
    </font>
    <font>
      <b/>
      <sz val="12"/>
      <name val="Arial"/>
      <family val="2"/>
      <charset val="1"/>
    </font>
    <font>
      <b/>
      <sz val="12"/>
      <color rgb="FFFF0000"/>
      <name val="Calibri"/>
      <family val="2"/>
      <charset val="1"/>
    </font>
    <font>
      <b/>
      <sz val="12"/>
      <color rgb="FF000000"/>
      <name val="Arial"/>
      <family val="2"/>
      <charset val="1"/>
    </font>
    <font>
      <b/>
      <sz val="10"/>
      <name val="Arial"/>
      <family val="2"/>
      <charset val="1"/>
    </font>
    <font>
      <b/>
      <sz val="10"/>
      <color rgb="FF000000"/>
      <name val="Arial"/>
      <family val="2"/>
      <charset val="1"/>
    </font>
    <font>
      <b/>
      <sz val="14"/>
      <color rgb="FF000000"/>
      <name val="Arial"/>
      <family val="2"/>
      <charset val="1"/>
    </font>
    <font>
      <b/>
      <i/>
      <sz val="14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  <font>
      <sz val="14"/>
      <color rgb="FF000000"/>
      <name val="Calibri"/>
      <family val="2"/>
      <charset val="1"/>
    </font>
    <font>
      <b/>
      <sz val="14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b/>
      <sz val="10"/>
      <color rgb="FF000000"/>
      <name val="Calibri"/>
      <family val="2"/>
      <charset val="1"/>
    </font>
    <font>
      <b/>
      <sz val="18"/>
      <color rgb="FF000000"/>
      <name val="Calibri"/>
      <family val="2"/>
      <charset val="1"/>
    </font>
    <font>
      <b/>
      <sz val="16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9"/>
      <name val="Calibri"/>
      <family val="2"/>
      <charset val="1"/>
    </font>
    <font>
      <sz val="12"/>
      <name val="Arial"/>
      <family val="2"/>
      <charset val="1"/>
    </font>
    <font>
      <b/>
      <sz val="11"/>
      <name val="Arial"/>
      <family val="2"/>
      <charset val="1"/>
    </font>
    <font>
      <sz val="11"/>
      <name val="Arial"/>
      <family val="2"/>
      <charset val="1"/>
    </font>
    <font>
      <b/>
      <sz val="10"/>
      <color rgb="FFFF0000"/>
      <name val="Calibri"/>
      <family val="2"/>
      <charset val="1"/>
    </font>
    <font>
      <sz val="11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sz val="10"/>
      <name val="Arial"/>
      <family val="2"/>
    </font>
    <font>
      <b/>
      <sz val="14"/>
      <name val="Arial"/>
      <family val="2"/>
      <charset val="1"/>
    </font>
    <font>
      <sz val="10"/>
      <name val="Arial"/>
      <family val="2"/>
    </font>
    <font>
      <sz val="11"/>
      <color indexed="8"/>
      <name val="Calibri"/>
      <family val="2"/>
    </font>
    <font>
      <sz val="10"/>
      <color rgb="FFFF0000"/>
      <name val="Arial"/>
      <family val="2"/>
    </font>
    <font>
      <sz val="8"/>
      <name val="Arial"/>
      <family val="2"/>
    </font>
    <font>
      <sz val="11"/>
      <color rgb="FFFF0000"/>
      <name val="Arial"/>
      <family val="2"/>
      <charset val="1"/>
    </font>
  </fonts>
  <fills count="10">
    <fill>
      <patternFill patternType="none"/>
    </fill>
    <fill>
      <patternFill patternType="gray125"/>
    </fill>
    <fill>
      <patternFill patternType="solid">
        <fgColor rgb="FF558ED5"/>
        <bgColor rgb="FF808080"/>
      </patternFill>
    </fill>
    <fill>
      <patternFill patternType="solid">
        <fgColor rgb="FFFFFFFF"/>
        <bgColor rgb="FFFFFFCC"/>
      </patternFill>
    </fill>
    <fill>
      <patternFill patternType="solid">
        <fgColor rgb="FFB9CDE5"/>
        <bgColor rgb="FFC5D9E6"/>
      </patternFill>
    </fill>
    <fill>
      <patternFill patternType="solid">
        <fgColor rgb="FF95B3D7"/>
        <bgColor rgb="FF8EB4E3"/>
      </patternFill>
    </fill>
    <fill>
      <patternFill patternType="solid">
        <fgColor rgb="FF8EB4E3"/>
        <bgColor rgb="FF95B3D7"/>
      </patternFill>
    </fill>
    <fill>
      <patternFill patternType="solid">
        <fgColor rgb="FFDCE6F2"/>
        <bgColor rgb="FFC6D9F1"/>
      </patternFill>
    </fill>
    <fill>
      <patternFill patternType="solid">
        <fgColor rgb="FFC5D9E6"/>
        <bgColor rgb="FFC6D9F1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7">
    <xf numFmtId="0" fontId="0" fillId="0" borderId="0"/>
    <xf numFmtId="164" fontId="24" fillId="0" borderId="0" applyBorder="0" applyProtection="0"/>
    <xf numFmtId="44" fontId="26" fillId="0" borderId="0" applyFont="0" applyFill="0" applyBorder="0" applyAlignment="0" applyProtection="0"/>
    <xf numFmtId="0" fontId="27" fillId="0" borderId="0"/>
    <xf numFmtId="0" fontId="24" fillId="0" borderId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</cellStyleXfs>
  <cellXfs count="207">
    <xf numFmtId="0" fontId="0" fillId="0" borderId="0" xfId="0"/>
    <xf numFmtId="0" fontId="0" fillId="0" borderId="0" xfId="0" applyAlignment="1">
      <alignment vertical="center"/>
    </xf>
    <xf numFmtId="164" fontId="4" fillId="0" borderId="4" xfId="0" applyNumberFormat="1" applyFont="1" applyBorder="1" applyAlignment="1" applyProtection="1">
      <alignment vertical="center"/>
      <protection hidden="1"/>
    </xf>
    <xf numFmtId="164" fontId="1" fillId="0" borderId="0" xfId="0" applyNumberFormat="1" applyFont="1" applyBorder="1" applyAlignment="1" applyProtection="1">
      <alignment vertical="center"/>
      <protection hidden="1"/>
    </xf>
    <xf numFmtId="0" fontId="3" fillId="2" borderId="1" xfId="0" applyFont="1" applyFill="1" applyBorder="1" applyAlignment="1">
      <alignment horizontal="center" vertical="center"/>
    </xf>
    <xf numFmtId="164" fontId="6" fillId="0" borderId="7" xfId="0" applyNumberFormat="1" applyFont="1" applyBorder="1" applyAlignment="1" applyProtection="1">
      <alignment vertical="center" wrapText="1"/>
    </xf>
    <xf numFmtId="164" fontId="6" fillId="0" borderId="8" xfId="0" applyNumberFormat="1" applyFont="1" applyBorder="1" applyAlignment="1" applyProtection="1">
      <alignment vertical="center" wrapText="1"/>
    </xf>
    <xf numFmtId="164" fontId="10" fillId="0" borderId="0" xfId="0" applyNumberFormat="1" applyFont="1" applyBorder="1" applyAlignment="1" applyProtection="1">
      <alignment horizontal="left" vertical="center"/>
    </xf>
    <xf numFmtId="164" fontId="10" fillId="0" borderId="9" xfId="0" applyNumberFormat="1" applyFont="1" applyBorder="1" applyAlignment="1" applyProtection="1">
      <alignment vertical="center"/>
    </xf>
    <xf numFmtId="0" fontId="12" fillId="0" borderId="0" xfId="0" applyFont="1" applyAlignment="1">
      <alignment vertical="center"/>
    </xf>
    <xf numFmtId="164" fontId="12" fillId="0" borderId="0" xfId="0" applyNumberFormat="1" applyFont="1" applyBorder="1" applyAlignment="1" applyProtection="1">
      <alignment vertical="center"/>
    </xf>
    <xf numFmtId="164" fontId="4" fillId="0" borderId="14" xfId="0" applyNumberFormat="1" applyFont="1" applyBorder="1" applyAlignment="1" applyProtection="1">
      <alignment vertical="center"/>
      <protection hidden="1"/>
    </xf>
    <xf numFmtId="164" fontId="1" fillId="0" borderId="12" xfId="0" applyNumberFormat="1" applyFont="1" applyBorder="1" applyAlignment="1" applyProtection="1">
      <alignment vertical="center"/>
      <protection hidden="1"/>
    </xf>
    <xf numFmtId="164" fontId="9" fillId="3" borderId="15" xfId="0" applyNumberFormat="1" applyFont="1" applyFill="1" applyBorder="1" applyAlignment="1" applyProtection="1">
      <alignment horizontal="left" vertical="center"/>
    </xf>
    <xf numFmtId="164" fontId="9" fillId="3" borderId="10" xfId="0" applyNumberFormat="1" applyFont="1" applyFill="1" applyBorder="1" applyAlignment="1" applyProtection="1">
      <alignment horizontal="left" vertical="center"/>
    </xf>
    <xf numFmtId="164" fontId="9" fillId="3" borderId="4" xfId="0" applyNumberFormat="1" applyFont="1" applyFill="1" applyBorder="1" applyAlignment="1" applyProtection="1">
      <alignment horizontal="left" vertical="center"/>
    </xf>
    <xf numFmtId="164" fontId="9" fillId="3" borderId="14" xfId="0" applyNumberFormat="1" applyFont="1" applyFill="1" applyBorder="1" applyAlignment="1" applyProtection="1">
      <alignment horizontal="left" vertical="center"/>
    </xf>
    <xf numFmtId="164" fontId="12" fillId="0" borderId="0" xfId="0" applyNumberFormat="1" applyFont="1" applyBorder="1" applyAlignment="1" applyProtection="1">
      <alignment horizontal="left" vertical="center"/>
    </xf>
    <xf numFmtId="164" fontId="12" fillId="0" borderId="9" xfId="0" applyNumberFormat="1" applyFont="1" applyBorder="1" applyAlignment="1" applyProtection="1">
      <alignment vertical="center"/>
    </xf>
    <xf numFmtId="164" fontId="11" fillId="3" borderId="0" xfId="0" applyNumberFormat="1" applyFont="1" applyFill="1" applyBorder="1" applyAlignment="1" applyProtection="1">
      <alignment horizontal="center" vertical="center"/>
    </xf>
    <xf numFmtId="164" fontId="11" fillId="3" borderId="9" xfId="0" applyNumberFormat="1" applyFont="1" applyFill="1" applyBorder="1" applyAlignment="1" applyProtection="1">
      <alignment horizontal="center" vertical="center"/>
    </xf>
    <xf numFmtId="164" fontId="11" fillId="0" borderId="0" xfId="0" applyNumberFormat="1" applyFont="1" applyBorder="1" applyAlignment="1" applyProtection="1">
      <alignment horizontal="center" vertical="center"/>
    </xf>
    <xf numFmtId="164" fontId="11" fillId="0" borderId="9" xfId="0" applyNumberFormat="1" applyFont="1" applyBorder="1" applyAlignment="1" applyProtection="1">
      <alignment horizontal="center" vertical="center"/>
    </xf>
    <xf numFmtId="0" fontId="15" fillId="0" borderId="4" xfId="0" applyFont="1" applyBorder="1" applyAlignment="1" applyProtection="1">
      <alignment horizontal="left" vertical="center"/>
    </xf>
    <xf numFmtId="0" fontId="17" fillId="0" borderId="10" xfId="0" applyFont="1" applyBorder="1" applyAlignment="1" applyProtection="1">
      <alignment horizontal="left" vertical="center"/>
    </xf>
    <xf numFmtId="164" fontId="11" fillId="0" borderId="10" xfId="0" applyNumberFormat="1" applyFont="1" applyBorder="1" applyAlignment="1" applyProtection="1">
      <alignment horizontal="center" vertical="center"/>
    </xf>
    <xf numFmtId="164" fontId="11" fillId="0" borderId="11" xfId="0" applyNumberFormat="1" applyFont="1" applyBorder="1" applyAlignment="1" applyProtection="1">
      <alignment horizontal="center" vertical="center"/>
    </xf>
    <xf numFmtId="164" fontId="9" fillId="3" borderId="0" xfId="0" applyNumberFormat="1" applyFont="1" applyFill="1" applyBorder="1" applyAlignment="1" applyProtection="1">
      <alignment horizontal="left" vertical="center"/>
    </xf>
    <xf numFmtId="164" fontId="9" fillId="3" borderId="12" xfId="0" applyNumberFormat="1" applyFont="1" applyFill="1" applyBorder="1" applyAlignment="1" applyProtection="1">
      <alignment horizontal="left" vertical="center"/>
    </xf>
    <xf numFmtId="0" fontId="18" fillId="0" borderId="0" xfId="0" applyFont="1" applyBorder="1" applyAlignment="1" applyProtection="1">
      <alignment horizontal="left" vertical="center"/>
      <protection hidden="1"/>
    </xf>
    <xf numFmtId="0" fontId="1" fillId="0" borderId="0" xfId="0" applyFont="1" applyBorder="1" applyAlignment="1" applyProtection="1">
      <alignment horizontal="left" vertical="center"/>
      <protection hidden="1"/>
    </xf>
    <xf numFmtId="0" fontId="0" fillId="0" borderId="0" xfId="0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49" fontId="22" fillId="0" borderId="1" xfId="0" applyNumberFormat="1" applyFont="1" applyBorder="1" applyAlignment="1">
      <alignment vertical="center"/>
    </xf>
    <xf numFmtId="49" fontId="20" fillId="0" borderId="1" xfId="0" applyNumberFormat="1" applyFont="1" applyBorder="1" applyAlignment="1">
      <alignment horizontal="center" vertical="center"/>
    </xf>
    <xf numFmtId="0" fontId="20" fillId="0" borderId="1" xfId="0" applyFont="1" applyBorder="1" applyAlignment="1" applyProtection="1">
      <alignment horizontal="center" vertical="center"/>
    </xf>
    <xf numFmtId="164" fontId="22" fillId="0" borderId="1" xfId="1" applyFont="1" applyBorder="1" applyAlignment="1" applyProtection="1">
      <alignment vertical="center" wrapText="1"/>
    </xf>
    <xf numFmtId="1" fontId="20" fillId="0" borderId="1" xfId="0" applyNumberFormat="1" applyFont="1" applyBorder="1" applyAlignment="1">
      <alignment horizontal="center" vertical="center"/>
    </xf>
    <xf numFmtId="0" fontId="0" fillId="0" borderId="0" xfId="0" applyProtection="1"/>
    <xf numFmtId="0" fontId="0" fillId="0" borderId="0" xfId="0" applyBorder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5" xfId="0" applyBorder="1" applyAlignment="1" applyProtection="1">
      <alignment horizontal="center" vertical="center"/>
    </xf>
    <xf numFmtId="0" fontId="3" fillId="2" borderId="6" xfId="0" applyFont="1" applyFill="1" applyBorder="1" applyAlignment="1" applyProtection="1">
      <alignment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0" fontId="8" fillId="0" borderId="0" xfId="0" applyFont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164" fontId="8" fillId="0" borderId="0" xfId="0" applyNumberFormat="1" applyFont="1" applyAlignment="1" applyProtection="1">
      <alignment vertical="center"/>
    </xf>
    <xf numFmtId="164" fontId="0" fillId="0" borderId="0" xfId="0" applyNumberFormat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8" fillId="3" borderId="0" xfId="0" applyFont="1" applyFill="1" applyAlignment="1" applyProtection="1">
      <alignment vertical="center"/>
    </xf>
    <xf numFmtId="164" fontId="8" fillId="3" borderId="0" xfId="0" applyNumberFormat="1" applyFont="1" applyFill="1" applyAlignment="1" applyProtection="1">
      <alignment vertical="center"/>
    </xf>
    <xf numFmtId="0" fontId="0" fillId="3" borderId="0" xfId="0" applyFill="1" applyAlignment="1" applyProtection="1">
      <alignment vertical="center"/>
    </xf>
    <xf numFmtId="0" fontId="0" fillId="0" borderId="10" xfId="0" applyBorder="1" applyAlignment="1" applyProtection="1">
      <alignment vertical="center"/>
    </xf>
    <xf numFmtId="0" fontId="8" fillId="0" borderId="10" xfId="0" applyFont="1" applyBorder="1" applyAlignment="1" applyProtection="1">
      <alignment horizontal="right" vertical="center"/>
    </xf>
    <xf numFmtId="0" fontId="8" fillId="0" borderId="0" xfId="0" applyFont="1" applyBorder="1" applyAlignment="1" applyProtection="1">
      <alignment horizontal="center" vertical="center"/>
    </xf>
    <xf numFmtId="0" fontId="9" fillId="0" borderId="0" xfId="0" applyFont="1" applyAlignment="1" applyProtection="1">
      <alignment vertical="center"/>
    </xf>
    <xf numFmtId="0" fontId="0" fillId="0" borderId="12" xfId="0" applyBorder="1" applyAlignment="1" applyProtection="1">
      <alignment vertical="center"/>
    </xf>
    <xf numFmtId="0" fontId="13" fillId="0" borderId="12" xfId="0" applyFont="1" applyBorder="1" applyAlignment="1" applyProtection="1">
      <alignment horizontal="center" vertical="top" wrapText="1"/>
    </xf>
    <xf numFmtId="0" fontId="9" fillId="0" borderId="12" xfId="0" applyFont="1" applyBorder="1" applyAlignment="1" applyProtection="1">
      <alignment horizontal="center" vertical="top"/>
    </xf>
    <xf numFmtId="165" fontId="8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horizontal="center" vertical="center"/>
    </xf>
    <xf numFmtId="0" fontId="0" fillId="0" borderId="9" xfId="0" applyBorder="1" applyAlignment="1" applyProtection="1">
      <alignment vertical="center"/>
    </xf>
    <xf numFmtId="0" fontId="0" fillId="0" borderId="4" xfId="0" applyBorder="1" applyAlignment="1" applyProtection="1">
      <alignment vertical="center"/>
    </xf>
    <xf numFmtId="0" fontId="9" fillId="0" borderId="12" xfId="0" applyFont="1" applyBorder="1" applyAlignment="1" applyProtection="1">
      <alignment horizontal="left" vertical="top"/>
    </xf>
    <xf numFmtId="0" fontId="9" fillId="0" borderId="13" xfId="0" applyFont="1" applyBorder="1" applyAlignment="1" applyProtection="1">
      <alignment horizontal="center" vertical="top"/>
    </xf>
    <xf numFmtId="0" fontId="14" fillId="0" borderId="4" xfId="0" applyFont="1" applyBorder="1" applyAlignment="1" applyProtection="1">
      <alignment vertical="center"/>
    </xf>
    <xf numFmtId="0" fontId="15" fillId="0" borderId="4" xfId="0" applyFont="1" applyBorder="1" applyAlignment="1" applyProtection="1">
      <alignment vertical="center"/>
    </xf>
    <xf numFmtId="0" fontId="16" fillId="0" borderId="0" xfId="0" applyFont="1" applyAlignment="1" applyProtection="1">
      <alignment vertical="center"/>
    </xf>
    <xf numFmtId="0" fontId="0" fillId="0" borderId="4" xfId="0" applyBorder="1" applyAlignment="1" applyProtection="1">
      <alignment horizontal="left" vertical="center"/>
    </xf>
    <xf numFmtId="0" fontId="0" fillId="0" borderId="0" xfId="0" applyBorder="1" applyAlignment="1" applyProtection="1">
      <alignment horizontal="left" vertical="center"/>
    </xf>
    <xf numFmtId="0" fontId="9" fillId="3" borderId="4" xfId="0" applyFont="1" applyFill="1" applyBorder="1" applyAlignment="1" applyProtection="1">
      <alignment horizontal="left" vertical="center"/>
    </xf>
    <xf numFmtId="0" fontId="9" fillId="3" borderId="0" xfId="0" applyFont="1" applyFill="1" applyBorder="1" applyAlignment="1" applyProtection="1">
      <alignment horizontal="left" vertical="center"/>
    </xf>
    <xf numFmtId="0" fontId="16" fillId="0" borderId="4" xfId="0" applyFont="1" applyBorder="1" applyAlignment="1" applyProtection="1">
      <alignment horizontal="left" vertical="center"/>
    </xf>
    <xf numFmtId="0" fontId="15" fillId="0" borderId="0" xfId="0" applyFont="1" applyBorder="1" applyAlignment="1" applyProtection="1">
      <alignment horizontal="left" vertical="center"/>
    </xf>
    <xf numFmtId="0" fontId="9" fillId="0" borderId="0" xfId="0" applyFont="1" applyBorder="1" applyAlignment="1" applyProtection="1">
      <alignment horizontal="left" vertical="center"/>
    </xf>
    <xf numFmtId="0" fontId="9" fillId="0" borderId="4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 vertical="center"/>
    </xf>
    <xf numFmtId="0" fontId="9" fillId="0" borderId="10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right" vertical="center"/>
    </xf>
    <xf numFmtId="164" fontId="7" fillId="4" borderId="1" xfId="0" applyNumberFormat="1" applyFont="1" applyFill="1" applyBorder="1" applyAlignment="1" applyProtection="1">
      <alignment horizontal="center" vertical="center"/>
      <protection locked="0"/>
    </xf>
    <xf numFmtId="164" fontId="25" fillId="0" borderId="1" xfId="0" applyNumberFormat="1" applyFont="1" applyBorder="1" applyAlignment="1" applyProtection="1">
      <alignment horizontal="left" vertical="center"/>
      <protection locked="0"/>
    </xf>
    <xf numFmtId="49" fontId="24" fillId="0" borderId="1" xfId="4" applyNumberFormat="1" applyFont="1" applyBorder="1" applyAlignment="1">
      <alignment horizontal="center" vertical="center"/>
    </xf>
    <xf numFmtId="167" fontId="24" fillId="0" borderId="1" xfId="5" applyNumberFormat="1" applyFont="1" applyBorder="1" applyAlignment="1">
      <alignment horizontal="center" vertical="center"/>
    </xf>
    <xf numFmtId="1" fontId="24" fillId="0" borderId="1" xfId="4" applyNumberFormat="1" applyFont="1" applyBorder="1" applyAlignment="1">
      <alignment horizontal="center" vertical="center"/>
    </xf>
    <xf numFmtId="168" fontId="24" fillId="0" borderId="1" xfId="2" applyNumberFormat="1" applyFont="1" applyBorder="1" applyAlignment="1" applyProtection="1">
      <alignment vertical="center"/>
      <protection locked="0"/>
    </xf>
    <xf numFmtId="168" fontId="24" fillId="0" borderId="1" xfId="2" applyNumberFormat="1" applyFont="1" applyBorder="1" applyAlignment="1" applyProtection="1">
      <alignment vertical="center"/>
    </xf>
    <xf numFmtId="0" fontId="24" fillId="0" borderId="1" xfId="4" applyFont="1" applyBorder="1"/>
    <xf numFmtId="49" fontId="24" fillId="0" borderId="1" xfId="4" applyNumberFormat="1" applyFont="1" applyFill="1" applyBorder="1" applyAlignment="1">
      <alignment horizontal="center" vertical="center"/>
    </xf>
    <xf numFmtId="167" fontId="24" fillId="0" borderId="1" xfId="5" applyNumberFormat="1" applyFont="1" applyFill="1" applyBorder="1" applyAlignment="1">
      <alignment horizontal="center" vertical="center"/>
    </xf>
    <xf numFmtId="1" fontId="24" fillId="0" borderId="1" xfId="4" applyNumberFormat="1" applyFont="1" applyFill="1" applyBorder="1" applyAlignment="1">
      <alignment horizontal="center" vertical="center"/>
    </xf>
    <xf numFmtId="168" fontId="24" fillId="0" borderId="1" xfId="2" applyNumberFormat="1" applyFont="1" applyFill="1" applyBorder="1" applyAlignment="1" applyProtection="1">
      <alignment vertical="center"/>
      <protection locked="0"/>
    </xf>
    <xf numFmtId="168" fontId="24" fillId="0" borderId="1" xfId="2" applyNumberFormat="1" applyFont="1" applyFill="1" applyBorder="1" applyAlignment="1" applyProtection="1">
      <alignment vertical="center"/>
    </xf>
    <xf numFmtId="0" fontId="24" fillId="0" borderId="1" xfId="4" applyFont="1" applyFill="1" applyBorder="1"/>
    <xf numFmtId="0" fontId="24" fillId="0" borderId="1" xfId="4" applyFont="1" applyBorder="1" applyAlignment="1">
      <alignment horizontal="center"/>
    </xf>
    <xf numFmtId="168" fontId="24" fillId="0" borderId="1" xfId="2" applyNumberFormat="1" applyFont="1" applyBorder="1" applyAlignment="1"/>
    <xf numFmtId="0" fontId="24" fillId="0" borderId="1" xfId="0" applyFont="1" applyBorder="1" applyAlignment="1">
      <alignment horizontal="center"/>
    </xf>
    <xf numFmtId="0" fontId="24" fillId="9" borderId="1" xfId="4" applyFont="1" applyFill="1" applyBorder="1"/>
    <xf numFmtId="0" fontId="24" fillId="9" borderId="1" xfId="4" applyFont="1" applyFill="1" applyBorder="1" applyAlignment="1">
      <alignment horizontal="center"/>
    </xf>
    <xf numFmtId="168" fontId="24" fillId="9" borderId="1" xfId="2" applyNumberFormat="1" applyFont="1" applyFill="1" applyBorder="1" applyAlignment="1"/>
    <xf numFmtId="169" fontId="24" fillId="0" borderId="1" xfId="4" applyNumberFormat="1" applyFont="1" applyBorder="1" applyAlignment="1">
      <alignment horizontal="center"/>
    </xf>
    <xf numFmtId="169" fontId="24" fillId="0" borderId="1" xfId="4" applyNumberFormat="1" applyFont="1" applyBorder="1" applyAlignment="1"/>
    <xf numFmtId="168" fontId="24" fillId="0" borderId="1" xfId="2" applyNumberFormat="1" applyFont="1" applyBorder="1"/>
    <xf numFmtId="17" fontId="5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2" fontId="24" fillId="0" borderId="1" xfId="4" applyNumberFormat="1" applyFont="1" applyBorder="1" applyAlignment="1">
      <alignment horizontal="center"/>
    </xf>
    <xf numFmtId="44" fontId="0" fillId="0" borderId="1" xfId="2" applyFont="1" applyBorder="1" applyAlignment="1">
      <alignment vertical="center"/>
    </xf>
    <xf numFmtId="44" fontId="20" fillId="0" borderId="1" xfId="2" applyFont="1" applyBorder="1" applyAlignment="1" applyProtection="1">
      <alignment horizontal="left" vertical="center"/>
      <protection locked="0"/>
    </xf>
    <xf numFmtId="0" fontId="0" fillId="0" borderId="0" xfId="0" applyBorder="1" applyAlignment="1">
      <alignment horizontal="center" vertical="center"/>
    </xf>
    <xf numFmtId="166" fontId="24" fillId="0" borderId="1" xfId="3" applyNumberFormat="1" applyFont="1" applyBorder="1" applyAlignment="1">
      <alignment horizontal="center"/>
    </xf>
    <xf numFmtId="49" fontId="24" fillId="0" borderId="1" xfId="3" applyNumberFormat="1" applyFont="1" applyBorder="1" applyAlignment="1">
      <alignment vertical="center"/>
    </xf>
    <xf numFmtId="166" fontId="24" fillId="0" borderId="1" xfId="3" applyNumberFormat="1" applyFont="1" applyFill="1" applyBorder="1" applyAlignment="1">
      <alignment horizontal="center"/>
    </xf>
    <xf numFmtId="49" fontId="24" fillId="0" borderId="1" xfId="3" applyNumberFormat="1" applyFont="1" applyFill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17" fontId="5" fillId="0" borderId="0" xfId="0" applyNumberFormat="1" applyFont="1" applyBorder="1" applyAlignment="1">
      <alignment horizontal="center" vertical="center"/>
    </xf>
    <xf numFmtId="164" fontId="9" fillId="2" borderId="0" xfId="1" applyFont="1" applyFill="1" applyBorder="1" applyAlignment="1" applyProtection="1">
      <alignment vertical="center"/>
    </xf>
    <xf numFmtId="0" fontId="16" fillId="2" borderId="2" xfId="0" applyFont="1" applyFill="1" applyBorder="1" applyAlignment="1">
      <alignment horizontal="center" vertical="center" wrapText="1"/>
    </xf>
    <xf numFmtId="168" fontId="28" fillId="0" borderId="1" xfId="2" applyNumberFormat="1" applyFont="1" applyFill="1" applyBorder="1" applyAlignment="1" applyProtection="1">
      <alignment vertical="center"/>
    </xf>
    <xf numFmtId="168" fontId="28" fillId="0" borderId="1" xfId="2" applyNumberFormat="1" applyFont="1" applyBorder="1" applyAlignment="1"/>
    <xf numFmtId="169" fontId="28" fillId="0" borderId="1" xfId="4" applyNumberFormat="1" applyFont="1" applyBorder="1" applyAlignment="1"/>
    <xf numFmtId="44" fontId="28" fillId="0" borderId="1" xfId="2" applyFont="1" applyBorder="1" applyAlignment="1">
      <alignment vertical="center"/>
    </xf>
    <xf numFmtId="168" fontId="28" fillId="0" borderId="1" xfId="2" applyNumberFormat="1" applyFont="1" applyBorder="1"/>
    <xf numFmtId="168" fontId="29" fillId="0" borderId="1" xfId="2" applyNumberFormat="1" applyFont="1" applyBorder="1"/>
    <xf numFmtId="168" fontId="28" fillId="0" borderId="1" xfId="2" applyNumberFormat="1" applyFont="1" applyBorder="1" applyAlignment="1" applyProtection="1">
      <alignment vertical="center"/>
    </xf>
    <xf numFmtId="168" fontId="28" fillId="9" borderId="1" xfId="2" applyNumberFormat="1" applyFont="1" applyFill="1" applyBorder="1" applyAlignment="1"/>
    <xf numFmtId="44" fontId="30" fillId="0" borderId="1" xfId="2" applyFont="1" applyBorder="1" applyAlignment="1" applyProtection="1">
      <alignment vertical="center" wrapText="1"/>
    </xf>
    <xf numFmtId="0" fontId="9" fillId="2" borderId="5" xfId="0" applyFont="1" applyFill="1" applyBorder="1" applyAlignment="1">
      <alignment horizontal="center" vertical="center"/>
    </xf>
    <xf numFmtId="164" fontId="9" fillId="2" borderId="5" xfId="1" applyFont="1" applyFill="1" applyBorder="1" applyAlignment="1" applyProtection="1">
      <alignment vertical="center"/>
    </xf>
    <xf numFmtId="0" fontId="24" fillId="0" borderId="5" xfId="4" applyFont="1" applyBorder="1" applyAlignment="1">
      <alignment horizontal="center"/>
    </xf>
    <xf numFmtId="49" fontId="23" fillId="0" borderId="1" xfId="0" applyNumberFormat="1" applyFont="1" applyBorder="1" applyAlignment="1">
      <alignment vertical="center"/>
    </xf>
    <xf numFmtId="0" fontId="4" fillId="0" borderId="0" xfId="0" applyFont="1" applyBorder="1" applyAlignment="1" applyProtection="1">
      <alignment horizontal="center" vertical="center"/>
      <protection hidden="1"/>
    </xf>
    <xf numFmtId="0" fontId="3" fillId="2" borderId="1" xfId="0" applyFont="1" applyFill="1" applyBorder="1" applyAlignment="1" applyProtection="1">
      <alignment horizontal="center" vertical="center"/>
    </xf>
    <xf numFmtId="164" fontId="6" fillId="9" borderId="1" xfId="0" applyNumberFormat="1" applyFont="1" applyFill="1" applyBorder="1" applyAlignment="1" applyProtection="1">
      <alignment horizontal="left" vertical="center"/>
      <protection locked="0"/>
    </xf>
    <xf numFmtId="0" fontId="9" fillId="2" borderId="2" xfId="0" applyFont="1" applyFill="1" applyBorder="1" applyAlignment="1" applyProtection="1">
      <alignment horizontal="center" vertical="center"/>
    </xf>
    <xf numFmtId="164" fontId="9" fillId="2" borderId="1" xfId="0" applyNumberFormat="1" applyFont="1" applyFill="1" applyBorder="1" applyAlignment="1" applyProtection="1">
      <alignment horizontal="center" vertical="center"/>
    </xf>
    <xf numFmtId="164" fontId="9" fillId="2" borderId="1" xfId="0" applyNumberFormat="1" applyFont="1" applyFill="1" applyBorder="1" applyAlignment="1" applyProtection="1">
      <alignment horizontal="left" vertical="center"/>
    </xf>
    <xf numFmtId="164" fontId="8" fillId="0" borderId="8" xfId="0" applyNumberFormat="1" applyFont="1" applyBorder="1" applyAlignment="1" applyProtection="1">
      <alignment horizontal="left" vertical="center"/>
    </xf>
    <xf numFmtId="164" fontId="10" fillId="0" borderId="1" xfId="0" applyNumberFormat="1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</xf>
    <xf numFmtId="164" fontId="1" fillId="0" borderId="2" xfId="0" applyNumberFormat="1" applyFont="1" applyBorder="1" applyAlignment="1" applyProtection="1">
      <alignment horizontal="left" vertical="center"/>
      <protection hidden="1"/>
    </xf>
    <xf numFmtId="0" fontId="2" fillId="0" borderId="1" xfId="0" applyFont="1" applyBorder="1" applyAlignment="1" applyProtection="1">
      <alignment horizontal="center" vertical="center"/>
    </xf>
    <xf numFmtId="164" fontId="1" fillId="0" borderId="3" xfId="0" applyNumberFormat="1" applyFont="1" applyBorder="1" applyAlignment="1" applyProtection="1">
      <alignment horizontal="left" vertical="center"/>
      <protection hidden="1"/>
    </xf>
    <xf numFmtId="0" fontId="3" fillId="2" borderId="1" xfId="0" applyFont="1" applyFill="1" applyBorder="1" applyAlignment="1" applyProtection="1">
      <alignment horizontal="center" vertical="center" wrapText="1"/>
    </xf>
    <xf numFmtId="164" fontId="4" fillId="0" borderId="4" xfId="0" applyNumberFormat="1" applyFont="1" applyBorder="1" applyAlignment="1" applyProtection="1">
      <alignment horizontal="left" vertical="center"/>
      <protection hidden="1"/>
    </xf>
    <xf numFmtId="49" fontId="5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164" fontId="9" fillId="0" borderId="8" xfId="0" applyNumberFormat="1" applyFont="1" applyBorder="1" applyAlignment="1" applyProtection="1">
      <alignment horizontal="left" vertical="center"/>
    </xf>
    <xf numFmtId="164" fontId="11" fillId="0" borderId="1" xfId="0" applyNumberFormat="1" applyFont="1" applyBorder="1" applyAlignment="1" applyProtection="1">
      <alignment horizontal="center" vertical="center"/>
      <protection locked="0"/>
    </xf>
    <xf numFmtId="164" fontId="9" fillId="5" borderId="8" xfId="0" applyNumberFormat="1" applyFont="1" applyFill="1" applyBorder="1" applyAlignment="1" applyProtection="1">
      <alignment horizontal="left" vertical="center"/>
    </xf>
    <xf numFmtId="164" fontId="11" fillId="6" borderId="1" xfId="0" applyNumberFormat="1" applyFont="1" applyFill="1" applyBorder="1" applyAlignment="1" applyProtection="1">
      <alignment horizontal="center" vertical="center"/>
    </xf>
    <xf numFmtId="164" fontId="9" fillId="6" borderId="8" xfId="0" applyNumberFormat="1" applyFont="1" applyFill="1" applyBorder="1" applyAlignment="1" applyProtection="1">
      <alignment horizontal="left" vertical="center"/>
    </xf>
    <xf numFmtId="164" fontId="9" fillId="2" borderId="8" xfId="0" applyNumberFormat="1" applyFont="1" applyFill="1" applyBorder="1" applyAlignment="1" applyProtection="1">
      <alignment horizontal="left" vertical="center"/>
    </xf>
    <xf numFmtId="164" fontId="11" fillId="2" borderId="1" xfId="0" applyNumberFormat="1" applyFont="1" applyFill="1" applyBorder="1" applyAlignment="1" applyProtection="1">
      <alignment horizontal="center" vertical="center"/>
    </xf>
    <xf numFmtId="164" fontId="8" fillId="0" borderId="4" xfId="0" applyNumberFormat="1" applyFont="1" applyBorder="1" applyAlignment="1" applyProtection="1">
      <alignment horizontal="left" vertical="center"/>
    </xf>
    <xf numFmtId="0" fontId="11" fillId="2" borderId="1" xfId="0" applyFont="1" applyFill="1" applyBorder="1" applyAlignment="1" applyProtection="1">
      <alignment horizontal="center" vertical="center"/>
    </xf>
    <xf numFmtId="164" fontId="9" fillId="5" borderId="1" xfId="0" applyNumberFormat="1" applyFont="1" applyFill="1" applyBorder="1" applyAlignment="1" applyProtection="1">
      <alignment horizontal="left" vertical="center"/>
    </xf>
    <xf numFmtId="164" fontId="11" fillId="5" borderId="1" xfId="0" applyNumberFormat="1" applyFont="1" applyFill="1" applyBorder="1" applyAlignment="1" applyProtection="1">
      <alignment horizontal="center" vertical="center"/>
    </xf>
    <xf numFmtId="164" fontId="9" fillId="4" borderId="1" xfId="0" applyNumberFormat="1" applyFont="1" applyFill="1" applyBorder="1" applyAlignment="1" applyProtection="1">
      <alignment horizontal="left" vertical="center"/>
    </xf>
    <xf numFmtId="164" fontId="11" fillId="4" borderId="1" xfId="0" applyNumberFormat="1" applyFont="1" applyFill="1" applyBorder="1" applyAlignment="1" applyProtection="1">
      <alignment horizontal="center" vertical="center"/>
    </xf>
    <xf numFmtId="164" fontId="8" fillId="7" borderId="1" xfId="0" applyNumberFormat="1" applyFont="1" applyFill="1" applyBorder="1" applyAlignment="1" applyProtection="1">
      <alignment horizontal="left" vertical="center"/>
    </xf>
    <xf numFmtId="164" fontId="10" fillId="7" borderId="1" xfId="0" applyNumberFormat="1" applyFont="1" applyFill="1" applyBorder="1" applyAlignment="1" applyProtection="1">
      <alignment horizontal="center" vertical="center"/>
    </xf>
    <xf numFmtId="164" fontId="8" fillId="0" borderId="1" xfId="0" applyNumberFormat="1" applyFont="1" applyBorder="1" applyAlignment="1" applyProtection="1">
      <alignment horizontal="left" vertical="center"/>
    </xf>
    <xf numFmtId="164" fontId="10" fillId="0" borderId="1" xfId="0" applyNumberFormat="1" applyFont="1" applyBorder="1" applyAlignment="1" applyProtection="1">
      <alignment horizontal="center" vertical="center"/>
    </xf>
    <xf numFmtId="164" fontId="10" fillId="0" borderId="1" xfId="0" applyNumberFormat="1" applyFont="1" applyBorder="1" applyAlignment="1" applyProtection="1">
      <alignment horizontal="center" vertical="center" wrapText="1"/>
      <protection locked="0"/>
    </xf>
    <xf numFmtId="164" fontId="8" fillId="3" borderId="1" xfId="0" applyNumberFormat="1" applyFont="1" applyFill="1" applyBorder="1" applyAlignment="1" applyProtection="1">
      <alignment horizontal="left" vertical="center"/>
    </xf>
    <xf numFmtId="164" fontId="8" fillId="4" borderId="1" xfId="0" applyNumberFormat="1" applyFont="1" applyFill="1" applyBorder="1" applyAlignment="1" applyProtection="1">
      <alignment horizontal="left" vertical="center"/>
    </xf>
    <xf numFmtId="164" fontId="10" fillId="4" borderId="1" xfId="0" applyNumberFormat="1" applyFont="1" applyFill="1" applyBorder="1" applyAlignment="1" applyProtection="1">
      <alignment horizontal="center" vertical="center"/>
    </xf>
    <xf numFmtId="164" fontId="8" fillId="0" borderId="2" xfId="0" applyNumberFormat="1" applyFont="1" applyBorder="1" applyAlignment="1" applyProtection="1">
      <alignment horizontal="left" vertical="center"/>
    </xf>
    <xf numFmtId="0" fontId="8" fillId="0" borderId="11" xfId="0" applyFont="1" applyBorder="1" applyAlignment="1" applyProtection="1">
      <alignment horizontal="center" vertical="center"/>
    </xf>
    <xf numFmtId="0" fontId="8" fillId="0" borderId="9" xfId="0" applyFont="1" applyBorder="1" applyAlignment="1" applyProtection="1">
      <alignment horizontal="center" vertical="center"/>
    </xf>
    <xf numFmtId="0" fontId="9" fillId="0" borderId="13" xfId="0" applyFont="1" applyBorder="1" applyAlignment="1" applyProtection="1">
      <alignment horizontal="center" vertical="top"/>
    </xf>
    <xf numFmtId="0" fontId="5" fillId="0" borderId="1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164" fontId="6" fillId="0" borderId="6" xfId="0" applyNumberFormat="1" applyFont="1" applyBorder="1" applyAlignment="1" applyProtection="1">
      <alignment horizontal="left" vertical="center"/>
    </xf>
    <xf numFmtId="164" fontId="6" fillId="0" borderId="8" xfId="0" applyNumberFormat="1" applyFont="1" applyBorder="1" applyAlignment="1" applyProtection="1">
      <alignment horizontal="left" vertical="center"/>
    </xf>
    <xf numFmtId="164" fontId="6" fillId="0" borderId="1" xfId="0" applyNumberFormat="1" applyFont="1" applyBorder="1" applyAlignment="1" applyProtection="1">
      <alignment horizontal="left" vertical="center" wrapText="1"/>
    </xf>
    <xf numFmtId="0" fontId="9" fillId="2" borderId="1" xfId="0" applyFont="1" applyFill="1" applyBorder="1" applyAlignment="1" applyProtection="1">
      <alignment horizontal="center" vertical="center"/>
    </xf>
    <xf numFmtId="164" fontId="8" fillId="3" borderId="1" xfId="0" applyNumberFormat="1" applyFont="1" applyFill="1" applyBorder="1" applyAlignment="1" applyProtection="1">
      <alignment vertical="center"/>
    </xf>
    <xf numFmtId="164" fontId="8" fillId="8" borderId="1" xfId="0" applyNumberFormat="1" applyFont="1" applyFill="1" applyBorder="1" applyAlignment="1" applyProtection="1">
      <alignment horizontal="left" vertical="center"/>
    </xf>
    <xf numFmtId="164" fontId="10" fillId="8" borderId="1" xfId="0" applyNumberFormat="1" applyFont="1" applyFill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left" vertical="center"/>
    </xf>
    <xf numFmtId="164" fontId="11" fillId="5" borderId="1" xfId="0" applyNumberFormat="1" applyFont="1" applyFill="1" applyBorder="1" applyAlignment="1" applyProtection="1">
      <alignment horizontal="center" vertical="center"/>
      <protection locked="0"/>
    </xf>
    <xf numFmtId="164" fontId="9" fillId="6" borderId="1" xfId="0" applyNumberFormat="1" applyFont="1" applyFill="1" applyBorder="1" applyAlignment="1" applyProtection="1">
      <alignment horizontal="left" vertical="center"/>
    </xf>
    <xf numFmtId="164" fontId="9" fillId="3" borderId="1" xfId="0" applyNumberFormat="1" applyFont="1" applyFill="1" applyBorder="1" applyAlignment="1" applyProtection="1">
      <alignment horizontal="left" vertical="center"/>
    </xf>
    <xf numFmtId="164" fontId="11" fillId="2" borderId="1" xfId="0" applyNumberFormat="1" applyFont="1" applyFill="1" applyBorder="1" applyAlignment="1" applyProtection="1">
      <alignment horizontal="center" vertical="center"/>
      <protection locked="0"/>
    </xf>
    <xf numFmtId="0" fontId="5" fillId="3" borderId="1" xfId="0" applyFont="1" applyFill="1" applyBorder="1" applyAlignment="1" applyProtection="1">
      <alignment horizontal="center" vertical="center" wrapText="1"/>
    </xf>
    <xf numFmtId="0" fontId="4" fillId="0" borderId="12" xfId="0" applyFont="1" applyBorder="1" applyAlignment="1" applyProtection="1">
      <alignment horizontal="left" vertical="center"/>
      <protection hidden="1"/>
    </xf>
    <xf numFmtId="164" fontId="6" fillId="0" borderId="1" xfId="0" applyNumberFormat="1" applyFont="1" applyBorder="1" applyAlignment="1" applyProtection="1">
      <alignment horizontal="left" vertical="center"/>
    </xf>
    <xf numFmtId="0" fontId="6" fillId="0" borderId="1" xfId="0" applyFont="1" applyBorder="1" applyAlignment="1" applyProtection="1">
      <alignment horizontal="left" vertical="center" wrapText="1"/>
    </xf>
    <xf numFmtId="0" fontId="4" fillId="0" borderId="0" xfId="0" applyFont="1" applyBorder="1" applyAlignment="1" applyProtection="1">
      <alignment horizontal="left" vertical="center"/>
      <protection hidden="1"/>
    </xf>
    <xf numFmtId="0" fontId="12" fillId="0" borderId="1" xfId="0" applyFont="1" applyBorder="1" applyAlignment="1" applyProtection="1">
      <alignment horizontal="left" vertical="center"/>
    </xf>
    <xf numFmtId="0" fontId="9" fillId="2" borderId="1" xfId="0" applyFont="1" applyFill="1" applyBorder="1" applyAlignment="1" applyProtection="1">
      <alignment horizontal="left" vertical="center"/>
    </xf>
    <xf numFmtId="0" fontId="0" fillId="0" borderId="15" xfId="0" applyBorder="1" applyAlignment="1" applyProtection="1">
      <alignment horizontal="center" vertical="center"/>
    </xf>
    <xf numFmtId="0" fontId="9" fillId="2" borderId="5" xfId="0" applyFont="1" applyFill="1" applyBorder="1" applyAlignment="1" applyProtection="1">
      <alignment horizontal="center" vertical="center"/>
    </xf>
    <xf numFmtId="164" fontId="9" fillId="2" borderId="5" xfId="0" applyNumberFormat="1" applyFont="1" applyFill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/>
    </xf>
  </cellXfs>
  <cellStyles count="7">
    <cellStyle name="Moeda" xfId="2" builtinId="4"/>
    <cellStyle name="Normal" xfId="0" builtinId="0"/>
    <cellStyle name="Normal 2 2" xfId="4" xr:uid="{00000000-0005-0000-0000-000002000000}"/>
    <cellStyle name="Normal_Modelo Planilha Financeira 2" xfId="3" xr:uid="{00000000-0005-0000-0000-000003000000}"/>
    <cellStyle name="Separador de milhares 2 2" xfId="6" xr:uid="{00000000-0005-0000-0000-000005000000}"/>
    <cellStyle name="Separador de milhares 3 2" xfId="5" xr:uid="{00000000-0005-0000-0000-000006000000}"/>
    <cellStyle name="Vírgula" xfId="1" builtinId="3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9CDE5"/>
      <rgbColor rgb="FF808080"/>
      <rgbColor rgb="FF95B3D7"/>
      <rgbColor rgb="FF993366"/>
      <rgbColor rgb="FFFFFFCC"/>
      <rgbColor rgb="FFDCE6F2"/>
      <rgbColor rgb="FF660066"/>
      <rgbColor rgb="FFFF8080"/>
      <rgbColor rgb="FF0066CC"/>
      <rgbColor rgb="FFC6D9F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5D9E6"/>
      <rgbColor rgb="FFCCFFCC"/>
      <rgbColor rgb="FFFFFF99"/>
      <rgbColor rgb="FF8EB4E3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558ED5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19080</xdr:colOff>
      <xdr:row>0</xdr:row>
      <xdr:rowOff>38160</xdr:rowOff>
    </xdr:from>
    <xdr:to>
      <xdr:col>0</xdr:col>
      <xdr:colOff>788400</xdr:colOff>
      <xdr:row>4</xdr:row>
      <xdr:rowOff>89280</xdr:rowOff>
    </xdr:to>
    <xdr:pic>
      <xdr:nvPicPr>
        <xdr:cNvPr id="2" name="Picture 34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19080" y="38160"/>
          <a:ext cx="769320" cy="851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0</xdr:col>
      <xdr:colOff>19080</xdr:colOff>
      <xdr:row>70</xdr:row>
      <xdr:rowOff>38160</xdr:rowOff>
    </xdr:from>
    <xdr:to>
      <xdr:col>0</xdr:col>
      <xdr:colOff>759960</xdr:colOff>
      <xdr:row>74</xdr:row>
      <xdr:rowOff>160200</xdr:rowOff>
    </xdr:to>
    <xdr:pic>
      <xdr:nvPicPr>
        <xdr:cNvPr id="3" name="Picture 3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19080" y="16171560"/>
          <a:ext cx="740880" cy="9219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0</xdr:col>
      <xdr:colOff>19080</xdr:colOff>
      <xdr:row>137</xdr:row>
      <xdr:rowOff>38520</xdr:rowOff>
    </xdr:from>
    <xdr:to>
      <xdr:col>0</xdr:col>
      <xdr:colOff>759960</xdr:colOff>
      <xdr:row>141</xdr:row>
      <xdr:rowOff>160200</xdr:rowOff>
    </xdr:to>
    <xdr:pic>
      <xdr:nvPicPr>
        <xdr:cNvPr id="4" name="Picture 3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19080" y="31488480"/>
          <a:ext cx="740880" cy="988560"/>
        </a:xfrm>
        <a:prstGeom prst="rect">
          <a:avLst/>
        </a:prstGeom>
        <a:ln w="9360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70848</xdr:colOff>
      <xdr:row>0</xdr:row>
      <xdr:rowOff>32687</xdr:rowOff>
    </xdr:from>
    <xdr:to>
      <xdr:col>1</xdr:col>
      <xdr:colOff>27214</xdr:colOff>
      <xdr:row>4</xdr:row>
      <xdr:rowOff>27215</xdr:rowOff>
    </xdr:to>
    <xdr:pic>
      <xdr:nvPicPr>
        <xdr:cNvPr id="69" name="Picture 1">
          <a:extLst>
            <a:ext uri="{FF2B5EF4-FFF2-40B4-BE49-F238E27FC236}">
              <a16:creationId xmlns:a16="http://schemas.microsoft.com/office/drawing/2014/main" id="{00000000-0008-0000-0600-000045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70848" y="32687"/>
          <a:ext cx="527866" cy="797349"/>
        </a:xfrm>
        <a:prstGeom prst="rect">
          <a:avLst/>
        </a:prstGeom>
        <a:ln w="936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1"/>
  <dimension ref="A1:AMK229"/>
  <sheetViews>
    <sheetView showGridLines="0" workbookViewId="0">
      <selection activeCell="F7" sqref="F7"/>
    </sheetView>
  </sheetViews>
  <sheetFormatPr defaultRowHeight="12.75" x14ac:dyDescent="0.2"/>
  <cols>
    <col min="1" max="1" width="11.85546875" style="45" customWidth="1"/>
    <col min="2" max="2" width="38.28515625" style="45" customWidth="1"/>
    <col min="3" max="3" width="38.7109375" style="45" customWidth="1"/>
    <col min="4" max="4" width="23.140625" style="45" customWidth="1"/>
    <col min="5" max="5" width="21.140625" style="45" customWidth="1"/>
    <col min="6" max="6" width="14.5703125" style="45" customWidth="1"/>
    <col min="7" max="7" width="9.140625" style="45" customWidth="1"/>
    <col min="8" max="8" width="18.28515625" style="45" customWidth="1"/>
    <col min="9" max="9" width="14.28515625" style="45" customWidth="1"/>
    <col min="10" max="10" width="28.5703125" style="45" customWidth="1"/>
    <col min="11" max="11" width="11.5703125" style="45"/>
    <col min="12" max="1025" width="9.140625" style="45" customWidth="1"/>
    <col min="1026" max="16384" width="9.140625" style="42"/>
  </cols>
  <sheetData>
    <row r="1" spans="1:10" ht="15.75" customHeight="1" x14ac:dyDescent="0.2">
      <c r="A1" s="144"/>
      <c r="B1" s="145" t="s">
        <v>0</v>
      </c>
      <c r="C1" s="145"/>
      <c r="D1" s="146" t="s">
        <v>1</v>
      </c>
      <c r="E1" s="146"/>
    </row>
    <row r="2" spans="1:10" ht="15.75" customHeight="1" x14ac:dyDescent="0.2">
      <c r="A2" s="144"/>
      <c r="B2" s="147" t="s">
        <v>2</v>
      </c>
      <c r="C2" s="147"/>
      <c r="D2" s="148" t="s">
        <v>3</v>
      </c>
      <c r="E2" s="148" t="s">
        <v>4</v>
      </c>
      <c r="G2" s="46"/>
      <c r="H2" s="46"/>
      <c r="I2" s="46"/>
    </row>
    <row r="3" spans="1:10" ht="15.75" customHeight="1" x14ac:dyDescent="0.2">
      <c r="A3" s="144"/>
      <c r="B3" s="147" t="s">
        <v>5</v>
      </c>
      <c r="C3" s="147"/>
      <c r="D3" s="148"/>
      <c r="E3" s="148"/>
      <c r="G3" s="46"/>
      <c r="H3" s="46"/>
      <c r="I3" s="46"/>
    </row>
    <row r="4" spans="1:10" ht="15.75" customHeight="1" x14ac:dyDescent="0.2">
      <c r="A4" s="144"/>
      <c r="B4" s="149" t="s">
        <v>6</v>
      </c>
      <c r="C4" s="149"/>
      <c r="D4" s="150" t="s">
        <v>7</v>
      </c>
      <c r="E4" s="151">
        <v>2</v>
      </c>
      <c r="G4" s="136"/>
      <c r="H4" s="136"/>
      <c r="I4" s="46"/>
    </row>
    <row r="5" spans="1:10" ht="15.75" customHeight="1" x14ac:dyDescent="0.2">
      <c r="A5" s="47"/>
      <c r="B5" s="2" t="s">
        <v>8</v>
      </c>
      <c r="C5" s="3"/>
      <c r="D5" s="150"/>
      <c r="E5" s="151"/>
      <c r="G5" s="136"/>
      <c r="H5" s="136"/>
      <c r="I5" s="46"/>
    </row>
    <row r="6" spans="1:10" ht="21.75" customHeight="1" x14ac:dyDescent="0.2">
      <c r="A6" s="137" t="s">
        <v>9</v>
      </c>
      <c r="B6" s="137"/>
      <c r="C6" s="48" t="s">
        <v>10</v>
      </c>
      <c r="D6" s="49" t="s">
        <v>11</v>
      </c>
      <c r="E6" s="85" t="s">
        <v>12</v>
      </c>
      <c r="G6" s="50"/>
      <c r="H6" s="50"/>
      <c r="I6" s="50"/>
    </row>
    <row r="7" spans="1:10" ht="20.100000000000001" customHeight="1" x14ac:dyDescent="0.2">
      <c r="A7" s="138" t="s">
        <v>197</v>
      </c>
      <c r="B7" s="138"/>
      <c r="C7" s="86" t="s">
        <v>10</v>
      </c>
      <c r="D7" s="5"/>
      <c r="E7" s="6"/>
      <c r="G7" s="51"/>
      <c r="H7" s="50"/>
      <c r="I7" s="50"/>
    </row>
    <row r="8" spans="1:10" ht="20.25" customHeight="1" x14ac:dyDescent="0.2">
      <c r="A8" s="139" t="s">
        <v>13</v>
      </c>
      <c r="B8" s="139"/>
      <c r="C8" s="139"/>
      <c r="D8" s="140" t="s">
        <v>14</v>
      </c>
      <c r="E8" s="140"/>
      <c r="F8" s="50"/>
      <c r="G8" s="50"/>
      <c r="H8" s="50"/>
      <c r="I8" s="50"/>
    </row>
    <row r="9" spans="1:10" ht="25.5" customHeight="1" x14ac:dyDescent="0.2">
      <c r="A9" s="141" t="s">
        <v>15</v>
      </c>
      <c r="B9" s="141"/>
      <c r="C9" s="141"/>
      <c r="D9" s="140"/>
      <c r="E9" s="140"/>
      <c r="F9" s="50"/>
      <c r="G9" s="50"/>
      <c r="H9" s="50"/>
      <c r="I9" s="50"/>
    </row>
    <row r="10" spans="1:10" ht="18" customHeight="1" x14ac:dyDescent="0.2">
      <c r="A10" s="142" t="s">
        <v>16</v>
      </c>
      <c r="B10" s="142"/>
      <c r="C10" s="142"/>
      <c r="D10" s="143">
        <v>1</v>
      </c>
      <c r="E10" s="143"/>
      <c r="F10" s="50"/>
      <c r="G10" s="50"/>
      <c r="H10" s="52"/>
      <c r="I10" s="52"/>
      <c r="J10" s="53"/>
    </row>
    <row r="11" spans="1:10" ht="18" customHeight="1" x14ac:dyDescent="0.2">
      <c r="A11" s="142" t="s">
        <v>17</v>
      </c>
      <c r="B11" s="142"/>
      <c r="C11" s="142"/>
      <c r="D11" s="143">
        <v>1</v>
      </c>
      <c r="E11" s="143"/>
      <c r="F11" s="50"/>
      <c r="G11" s="50"/>
      <c r="H11" s="52"/>
      <c r="I11" s="52"/>
      <c r="J11" s="53"/>
    </row>
    <row r="12" spans="1:10" ht="18" customHeight="1" x14ac:dyDescent="0.2">
      <c r="A12" s="142" t="s">
        <v>18</v>
      </c>
      <c r="B12" s="142"/>
      <c r="C12" s="142"/>
      <c r="D12" s="143">
        <v>1</v>
      </c>
      <c r="E12" s="143"/>
      <c r="F12" s="50"/>
      <c r="G12" s="50"/>
      <c r="H12" s="52"/>
      <c r="I12" s="52"/>
    </row>
    <row r="13" spans="1:10" ht="18" customHeight="1" x14ac:dyDescent="0.2">
      <c r="A13" s="142" t="s">
        <v>19</v>
      </c>
      <c r="B13" s="142"/>
      <c r="C13" s="142"/>
      <c r="D13" s="143">
        <v>1</v>
      </c>
      <c r="E13" s="143"/>
      <c r="F13" s="50"/>
      <c r="G13" s="50"/>
      <c r="H13" s="52"/>
      <c r="I13" s="52"/>
    </row>
    <row r="14" spans="1:10" ht="18" customHeight="1" x14ac:dyDescent="0.2">
      <c r="A14" s="142" t="s">
        <v>20</v>
      </c>
      <c r="B14" s="142"/>
      <c r="C14" s="142"/>
      <c r="D14" s="143">
        <v>5</v>
      </c>
      <c r="E14" s="143"/>
      <c r="F14" s="50"/>
      <c r="G14" s="50"/>
      <c r="H14" s="52"/>
      <c r="I14" s="52"/>
    </row>
    <row r="15" spans="1:10" ht="18" customHeight="1" x14ac:dyDescent="0.2">
      <c r="A15" s="142" t="s">
        <v>21</v>
      </c>
      <c r="B15" s="142"/>
      <c r="C15" s="142"/>
      <c r="D15" s="143">
        <v>1</v>
      </c>
      <c r="E15" s="143"/>
      <c r="F15" s="50"/>
      <c r="G15" s="50"/>
      <c r="H15" s="52"/>
      <c r="I15" s="52"/>
    </row>
    <row r="16" spans="1:10" ht="18" customHeight="1" x14ac:dyDescent="0.2">
      <c r="A16" s="152" t="s">
        <v>22</v>
      </c>
      <c r="B16" s="152"/>
      <c r="C16" s="152"/>
      <c r="D16" s="153">
        <v>1</v>
      </c>
      <c r="E16" s="153"/>
      <c r="F16" s="50"/>
      <c r="G16" s="50"/>
      <c r="H16" s="52"/>
      <c r="I16" s="52"/>
    </row>
    <row r="17" spans="1:9" ht="18" customHeight="1" x14ac:dyDescent="0.2">
      <c r="A17" s="154" t="s">
        <v>23</v>
      </c>
      <c r="B17" s="154"/>
      <c r="C17" s="154"/>
      <c r="D17" s="155">
        <f>SUM(D10:D15)-D16</f>
        <v>9</v>
      </c>
      <c r="E17" s="155"/>
      <c r="F17" s="50"/>
      <c r="G17" s="50"/>
      <c r="H17" s="52"/>
      <c r="I17" s="52"/>
    </row>
    <row r="18" spans="1:9" ht="18" customHeight="1" x14ac:dyDescent="0.2">
      <c r="A18" s="142" t="s">
        <v>24</v>
      </c>
      <c r="B18" s="142"/>
      <c r="C18" s="142"/>
      <c r="D18" s="143">
        <v>1</v>
      </c>
      <c r="E18" s="143"/>
      <c r="F18" s="50"/>
      <c r="G18" s="50"/>
      <c r="H18" s="52"/>
      <c r="I18" s="52"/>
    </row>
    <row r="19" spans="1:9" ht="18" customHeight="1" x14ac:dyDescent="0.2">
      <c r="A19" s="142" t="s">
        <v>25</v>
      </c>
      <c r="B19" s="142"/>
      <c r="C19" s="142"/>
      <c r="D19" s="143">
        <v>1</v>
      </c>
      <c r="E19" s="143"/>
      <c r="F19" s="50"/>
      <c r="G19" s="50"/>
      <c r="H19" s="52"/>
      <c r="I19" s="52"/>
    </row>
    <row r="20" spans="1:9" ht="18" customHeight="1" x14ac:dyDescent="0.2">
      <c r="A20" s="142" t="s">
        <v>26</v>
      </c>
      <c r="B20" s="142"/>
      <c r="C20" s="142"/>
      <c r="D20" s="143">
        <v>1</v>
      </c>
      <c r="E20" s="143"/>
      <c r="F20" s="50"/>
      <c r="G20" s="50"/>
      <c r="H20" s="52"/>
      <c r="I20" s="52"/>
    </row>
    <row r="21" spans="1:9" ht="18" customHeight="1" x14ac:dyDescent="0.2">
      <c r="A21" s="142" t="s">
        <v>27</v>
      </c>
      <c r="B21" s="142"/>
      <c r="C21" s="142"/>
      <c r="D21" s="143">
        <v>1</v>
      </c>
      <c r="E21" s="143"/>
      <c r="F21" s="50"/>
      <c r="G21" s="50"/>
      <c r="H21" s="52"/>
      <c r="I21" s="52"/>
    </row>
    <row r="22" spans="1:9" ht="18" customHeight="1" x14ac:dyDescent="0.2">
      <c r="A22" s="142" t="s">
        <v>28</v>
      </c>
      <c r="B22" s="142"/>
      <c r="C22" s="142"/>
      <c r="D22" s="143">
        <v>1</v>
      </c>
      <c r="E22" s="143"/>
      <c r="F22" s="50"/>
      <c r="G22" s="50"/>
      <c r="H22" s="52"/>
      <c r="I22" s="52"/>
    </row>
    <row r="23" spans="1:9" ht="18" customHeight="1" x14ac:dyDescent="0.2">
      <c r="A23" s="156" t="s">
        <v>29</v>
      </c>
      <c r="B23" s="156"/>
      <c r="C23" s="156"/>
      <c r="D23" s="155">
        <f>SUM(D18:D22)</f>
        <v>5</v>
      </c>
      <c r="E23" s="155"/>
      <c r="F23" s="50"/>
      <c r="G23" s="50"/>
      <c r="H23" s="52"/>
      <c r="I23" s="52"/>
    </row>
    <row r="24" spans="1:9" ht="18" customHeight="1" x14ac:dyDescent="0.2">
      <c r="A24" s="157" t="s">
        <v>30</v>
      </c>
      <c r="B24" s="157"/>
      <c r="C24" s="157"/>
      <c r="D24" s="158">
        <f>D23+D17</f>
        <v>14</v>
      </c>
      <c r="E24" s="158"/>
      <c r="F24" s="50"/>
      <c r="G24" s="50"/>
      <c r="H24" s="52"/>
      <c r="I24" s="52"/>
    </row>
    <row r="25" spans="1:9" ht="6" customHeight="1" x14ac:dyDescent="0.2">
      <c r="A25" s="159"/>
      <c r="B25" s="159"/>
      <c r="C25" s="159"/>
      <c r="D25" s="7"/>
      <c r="E25" s="8"/>
      <c r="F25" s="50"/>
      <c r="G25" s="50"/>
      <c r="H25" s="52"/>
      <c r="I25" s="52"/>
    </row>
    <row r="26" spans="1:9" ht="27" customHeight="1" x14ac:dyDescent="0.2">
      <c r="A26" s="141" t="s">
        <v>31</v>
      </c>
      <c r="B26" s="141"/>
      <c r="C26" s="141"/>
      <c r="D26" s="160" t="s">
        <v>14</v>
      </c>
      <c r="E26" s="160"/>
      <c r="F26" s="50"/>
      <c r="G26" s="50"/>
      <c r="H26" s="52"/>
      <c r="I26" s="52"/>
    </row>
    <row r="27" spans="1:9" ht="18" customHeight="1" x14ac:dyDescent="0.2">
      <c r="A27" s="161" t="s">
        <v>32</v>
      </c>
      <c r="B27" s="161"/>
      <c r="C27" s="161"/>
      <c r="D27" s="162">
        <f>D28+SUM(D34:D37)</f>
        <v>19.527720000000002</v>
      </c>
      <c r="E27" s="162"/>
      <c r="F27" s="50"/>
      <c r="G27" s="50"/>
      <c r="H27" s="52"/>
      <c r="I27" s="52"/>
    </row>
    <row r="28" spans="1:9" ht="18" customHeight="1" x14ac:dyDescent="0.2">
      <c r="A28" s="163" t="s">
        <v>33</v>
      </c>
      <c r="B28" s="163"/>
      <c r="C28" s="163"/>
      <c r="D28" s="164">
        <f>D29+D32+D33</f>
        <v>14</v>
      </c>
      <c r="E28" s="164"/>
      <c r="F28" s="50"/>
      <c r="G28" s="50"/>
      <c r="H28" s="52"/>
      <c r="I28" s="52"/>
    </row>
    <row r="29" spans="1:9" ht="18" customHeight="1" x14ac:dyDescent="0.2">
      <c r="A29" s="165" t="s">
        <v>34</v>
      </c>
      <c r="B29" s="165"/>
      <c r="C29" s="165"/>
      <c r="D29" s="166">
        <f>D30+D31</f>
        <v>12</v>
      </c>
      <c r="E29" s="166"/>
      <c r="F29" s="50"/>
      <c r="G29" s="50"/>
      <c r="H29" s="52"/>
      <c r="I29" s="52"/>
    </row>
    <row r="30" spans="1:9" ht="18" customHeight="1" x14ac:dyDescent="0.2">
      <c r="A30" s="167" t="s">
        <v>35</v>
      </c>
      <c r="B30" s="167"/>
      <c r="C30" s="167"/>
      <c r="D30" s="143">
        <v>11</v>
      </c>
      <c r="E30" s="143"/>
      <c r="F30" s="50"/>
      <c r="G30" s="50"/>
      <c r="H30" s="52"/>
      <c r="I30" s="52"/>
    </row>
    <row r="31" spans="1:9" ht="18" customHeight="1" x14ac:dyDescent="0.2">
      <c r="A31" s="167" t="s">
        <v>36</v>
      </c>
      <c r="B31" s="167"/>
      <c r="C31" s="167"/>
      <c r="D31" s="143">
        <v>1</v>
      </c>
      <c r="E31" s="143"/>
      <c r="F31" s="50"/>
      <c r="G31" s="50"/>
      <c r="H31" s="52"/>
      <c r="I31" s="52"/>
    </row>
    <row r="32" spans="1:9" ht="18" customHeight="1" x14ac:dyDescent="0.2">
      <c r="A32" s="167" t="s">
        <v>37</v>
      </c>
      <c r="B32" s="167"/>
      <c r="C32" s="167"/>
      <c r="D32" s="143">
        <v>1</v>
      </c>
      <c r="E32" s="143"/>
      <c r="F32" s="50"/>
      <c r="G32" s="50"/>
      <c r="H32" s="52"/>
      <c r="I32" s="52"/>
    </row>
    <row r="33" spans="1:12" ht="18" customHeight="1" x14ac:dyDescent="0.2">
      <c r="A33" s="167" t="s">
        <v>38</v>
      </c>
      <c r="B33" s="167"/>
      <c r="C33" s="167"/>
      <c r="D33" s="143">
        <v>1</v>
      </c>
      <c r="E33" s="143"/>
      <c r="F33" s="50"/>
      <c r="G33" s="50"/>
      <c r="H33" s="52"/>
      <c r="I33" s="52"/>
      <c r="K33" s="54"/>
    </row>
    <row r="34" spans="1:12" ht="18" customHeight="1" x14ac:dyDescent="0.2">
      <c r="A34" s="167" t="s">
        <v>39</v>
      </c>
      <c r="B34" s="167"/>
      <c r="C34" s="167"/>
      <c r="D34" s="143">
        <v>1</v>
      </c>
      <c r="E34" s="143"/>
      <c r="F34" s="50"/>
      <c r="G34" s="50"/>
      <c r="H34" s="52"/>
      <c r="I34" s="52"/>
      <c r="J34" s="54"/>
      <c r="K34" s="10"/>
    </row>
    <row r="35" spans="1:12" ht="18" customHeight="1" x14ac:dyDescent="0.2">
      <c r="A35" s="167" t="s">
        <v>40</v>
      </c>
      <c r="B35" s="167"/>
      <c r="C35" s="167"/>
      <c r="D35" s="143">
        <v>1</v>
      </c>
      <c r="E35" s="143"/>
      <c r="F35" s="50"/>
      <c r="G35" s="50"/>
      <c r="H35" s="52"/>
      <c r="I35" s="52"/>
      <c r="J35" s="54"/>
      <c r="K35" s="10"/>
      <c r="L35" s="53"/>
    </row>
    <row r="36" spans="1:12" ht="18" customHeight="1" x14ac:dyDescent="0.2">
      <c r="A36" s="167" t="s">
        <v>41</v>
      </c>
      <c r="B36" s="167"/>
      <c r="C36" s="167"/>
      <c r="D36" s="143">
        <v>0</v>
      </c>
      <c r="E36" s="143"/>
      <c r="F36" s="50"/>
      <c r="G36" s="50"/>
      <c r="H36" s="52"/>
      <c r="I36" s="52"/>
      <c r="K36" s="10"/>
    </row>
    <row r="37" spans="1:12" ht="18" customHeight="1" x14ac:dyDescent="0.2">
      <c r="A37" s="167" t="s">
        <v>42</v>
      </c>
      <c r="B37" s="167"/>
      <c r="C37" s="167"/>
      <c r="D37" s="168">
        <f>IF(E6="NÃO",(IF($E$4&gt;1,(8.333+11.111+1.56+0.194+4+$D$133)*$D$28/100,(8.333+11.111+1.56+0.194+4+9.08)*$D$28/100)),IF(E6="SIM",(IF($E$4&gt;1,(8.333+11.111+1.56+4+$D$133)*$D$28/100,(8.333+11.111+1.56+4+9.08)*$D$28/100))))</f>
        <v>3.52772</v>
      </c>
      <c r="E37" s="168"/>
      <c r="F37" s="50"/>
      <c r="G37" s="50"/>
      <c r="H37" s="52"/>
      <c r="I37" s="52"/>
    </row>
    <row r="38" spans="1:12" ht="18" customHeight="1" x14ac:dyDescent="0.2">
      <c r="A38" s="161" t="s">
        <v>43</v>
      </c>
      <c r="B38" s="161"/>
      <c r="C38" s="161"/>
      <c r="D38" s="162">
        <f>SUM(D39:D45)</f>
        <v>7</v>
      </c>
      <c r="E38" s="162"/>
      <c r="F38" s="50"/>
      <c r="G38" s="50"/>
      <c r="H38" s="52"/>
      <c r="I38" s="52"/>
    </row>
    <row r="39" spans="1:12" ht="18" customHeight="1" x14ac:dyDescent="0.2">
      <c r="A39" s="167" t="s">
        <v>44</v>
      </c>
      <c r="B39" s="167"/>
      <c r="C39" s="167"/>
      <c r="D39" s="143">
        <v>1</v>
      </c>
      <c r="E39" s="143"/>
      <c r="F39" s="50"/>
      <c r="G39" s="50"/>
      <c r="H39" s="52"/>
      <c r="I39" s="52"/>
    </row>
    <row r="40" spans="1:12" ht="18" customHeight="1" x14ac:dyDescent="0.2">
      <c r="A40" s="167" t="s">
        <v>45</v>
      </c>
      <c r="B40" s="167"/>
      <c r="C40" s="167"/>
      <c r="D40" s="143">
        <v>1</v>
      </c>
      <c r="E40" s="143"/>
      <c r="F40" s="50"/>
      <c r="G40" s="50"/>
      <c r="H40" s="52"/>
      <c r="I40" s="52"/>
      <c r="J40" s="10"/>
    </row>
    <row r="41" spans="1:12" ht="18" customHeight="1" x14ac:dyDescent="0.2">
      <c r="A41" s="167" t="s">
        <v>46</v>
      </c>
      <c r="B41" s="167"/>
      <c r="C41" s="167"/>
      <c r="D41" s="143">
        <v>1</v>
      </c>
      <c r="E41" s="143"/>
      <c r="F41" s="50"/>
      <c r="G41" s="44"/>
      <c r="H41" s="52"/>
      <c r="I41" s="52"/>
      <c r="J41" s="10"/>
    </row>
    <row r="42" spans="1:12" ht="18" customHeight="1" x14ac:dyDescent="0.2">
      <c r="A42" s="167" t="s">
        <v>47</v>
      </c>
      <c r="B42" s="167"/>
      <c r="C42" s="167"/>
      <c r="D42" s="143">
        <v>1</v>
      </c>
      <c r="E42" s="143"/>
      <c r="F42" s="50"/>
      <c r="G42" s="50"/>
      <c r="H42" s="52"/>
      <c r="I42" s="52"/>
      <c r="J42" s="53"/>
    </row>
    <row r="43" spans="1:12" ht="18" customHeight="1" x14ac:dyDescent="0.2">
      <c r="A43" s="167" t="s">
        <v>48</v>
      </c>
      <c r="B43" s="167"/>
      <c r="C43" s="167"/>
      <c r="D43" s="143">
        <v>1</v>
      </c>
      <c r="E43" s="143"/>
      <c r="F43" s="50"/>
      <c r="G43" s="50"/>
      <c r="H43" s="52"/>
      <c r="I43" s="52"/>
      <c r="J43" s="53"/>
      <c r="K43" s="53"/>
    </row>
    <row r="44" spans="1:12" ht="18" customHeight="1" x14ac:dyDescent="0.2">
      <c r="A44" s="167" t="s">
        <v>49</v>
      </c>
      <c r="B44" s="167"/>
      <c r="C44" s="167"/>
      <c r="D44" s="143">
        <v>1</v>
      </c>
      <c r="E44" s="143"/>
      <c r="F44" s="50"/>
      <c r="G44" s="50"/>
      <c r="H44" s="52"/>
      <c r="I44" s="52"/>
      <c r="J44" s="53"/>
      <c r="K44" s="53"/>
    </row>
    <row r="45" spans="1:12" ht="18" customHeight="1" x14ac:dyDescent="0.2">
      <c r="A45" s="167" t="s">
        <v>50</v>
      </c>
      <c r="B45" s="167"/>
      <c r="C45" s="167"/>
      <c r="D45" s="143">
        <v>1</v>
      </c>
      <c r="E45" s="143"/>
      <c r="F45" s="50"/>
      <c r="G45" s="50"/>
      <c r="H45" s="52"/>
      <c r="I45" s="52"/>
      <c r="J45" s="53"/>
      <c r="K45" s="53"/>
    </row>
    <row r="46" spans="1:12" ht="18" customHeight="1" x14ac:dyDescent="0.2">
      <c r="A46" s="161" t="s">
        <v>51</v>
      </c>
      <c r="B46" s="161"/>
      <c r="C46" s="161"/>
      <c r="D46" s="162">
        <f>SUM(D47:D51)+D52+D58+D59</f>
        <v>17</v>
      </c>
      <c r="E46" s="162"/>
      <c r="F46" s="50"/>
      <c r="G46" s="50"/>
      <c r="H46" s="52"/>
      <c r="I46" s="52"/>
    </row>
    <row r="47" spans="1:12" ht="18" customHeight="1" x14ac:dyDescent="0.2">
      <c r="A47" s="167" t="s">
        <v>52</v>
      </c>
      <c r="B47" s="167"/>
      <c r="C47" s="167"/>
      <c r="D47" s="143">
        <v>2</v>
      </c>
      <c r="E47" s="143"/>
      <c r="F47" s="50"/>
      <c r="G47" s="50"/>
      <c r="H47" s="52"/>
      <c r="I47" s="52"/>
    </row>
    <row r="48" spans="1:12" ht="18" customHeight="1" x14ac:dyDescent="0.2">
      <c r="A48" s="167" t="s">
        <v>53</v>
      </c>
      <c r="B48" s="167"/>
      <c r="C48" s="167"/>
      <c r="D48" s="143">
        <v>2</v>
      </c>
      <c r="E48" s="143"/>
      <c r="F48" s="50"/>
      <c r="G48" s="50"/>
      <c r="H48" s="52"/>
      <c r="I48" s="52"/>
    </row>
    <row r="49" spans="1:9" ht="18" customHeight="1" x14ac:dyDescent="0.2">
      <c r="A49" s="167" t="s">
        <v>54</v>
      </c>
      <c r="B49" s="167"/>
      <c r="C49" s="167"/>
      <c r="D49" s="143">
        <v>2</v>
      </c>
      <c r="E49" s="143"/>
      <c r="F49" s="50"/>
      <c r="G49" s="50"/>
      <c r="H49" s="52"/>
      <c r="I49" s="52"/>
    </row>
    <row r="50" spans="1:9" ht="18" customHeight="1" x14ac:dyDescent="0.2">
      <c r="A50" s="167" t="s">
        <v>55</v>
      </c>
      <c r="B50" s="167"/>
      <c r="C50" s="167"/>
      <c r="D50" s="143">
        <v>2</v>
      </c>
      <c r="E50" s="143"/>
      <c r="F50" s="50"/>
      <c r="G50" s="50"/>
      <c r="H50" s="52"/>
      <c r="I50" s="52"/>
    </row>
    <row r="51" spans="1:9" ht="18" customHeight="1" x14ac:dyDescent="0.2">
      <c r="A51" s="167" t="s">
        <v>56</v>
      </c>
      <c r="B51" s="167"/>
      <c r="C51" s="167"/>
      <c r="D51" s="143">
        <v>2</v>
      </c>
      <c r="E51" s="143"/>
      <c r="F51" s="50"/>
      <c r="G51" s="50"/>
      <c r="H51" s="52"/>
      <c r="I51" s="52"/>
    </row>
    <row r="52" spans="1:9" ht="18" customHeight="1" x14ac:dyDescent="0.2">
      <c r="A52" s="165" t="s">
        <v>57</v>
      </c>
      <c r="B52" s="165"/>
      <c r="C52" s="165"/>
      <c r="D52" s="166">
        <f>SUM(D53:E57)</f>
        <v>5</v>
      </c>
      <c r="E52" s="166"/>
      <c r="F52" s="50"/>
      <c r="G52" s="50"/>
      <c r="H52" s="52"/>
      <c r="I52" s="52"/>
    </row>
    <row r="53" spans="1:9" ht="18" customHeight="1" x14ac:dyDescent="0.2">
      <c r="A53" s="167" t="s">
        <v>58</v>
      </c>
      <c r="B53" s="167"/>
      <c r="C53" s="167"/>
      <c r="D53" s="143">
        <v>1</v>
      </c>
      <c r="E53" s="143"/>
      <c r="F53" s="50"/>
      <c r="G53" s="50"/>
      <c r="H53" s="52"/>
      <c r="I53" s="52"/>
    </row>
    <row r="54" spans="1:9" ht="18" customHeight="1" x14ac:dyDescent="0.2">
      <c r="A54" s="167" t="s">
        <v>59</v>
      </c>
      <c r="B54" s="167"/>
      <c r="C54" s="167"/>
      <c r="D54" s="143">
        <v>1</v>
      </c>
      <c r="E54" s="143"/>
      <c r="F54" s="50"/>
      <c r="G54" s="50"/>
      <c r="H54" s="52"/>
      <c r="I54" s="52"/>
    </row>
    <row r="55" spans="1:9" ht="18" customHeight="1" x14ac:dyDescent="0.2">
      <c r="A55" s="167" t="s">
        <v>60</v>
      </c>
      <c r="B55" s="167"/>
      <c r="C55" s="167"/>
      <c r="D55" s="143">
        <v>1</v>
      </c>
      <c r="E55" s="143"/>
      <c r="F55" s="50"/>
      <c r="G55" s="50"/>
      <c r="H55" s="52"/>
      <c r="I55" s="52"/>
    </row>
    <row r="56" spans="1:9" ht="18" customHeight="1" x14ac:dyDescent="0.2">
      <c r="A56" s="167" t="s">
        <v>61</v>
      </c>
      <c r="B56" s="167"/>
      <c r="C56" s="167"/>
      <c r="D56" s="169">
        <v>1</v>
      </c>
      <c r="E56" s="169"/>
      <c r="F56" s="50"/>
      <c r="G56" s="50"/>
      <c r="H56" s="52"/>
      <c r="I56" s="52"/>
    </row>
    <row r="57" spans="1:9" ht="18" customHeight="1" x14ac:dyDescent="0.2">
      <c r="A57" s="167" t="s">
        <v>62</v>
      </c>
      <c r="B57" s="167"/>
      <c r="C57" s="167"/>
      <c r="D57" s="143">
        <v>1</v>
      </c>
      <c r="E57" s="143"/>
      <c r="F57" s="50"/>
      <c r="G57" s="50"/>
      <c r="H57" s="52"/>
      <c r="I57" s="52"/>
    </row>
    <row r="58" spans="1:9" s="57" customFormat="1" ht="18" customHeight="1" x14ac:dyDescent="0.2">
      <c r="A58" s="170" t="s">
        <v>63</v>
      </c>
      <c r="B58" s="170"/>
      <c r="C58" s="170"/>
      <c r="D58" s="143">
        <v>1</v>
      </c>
      <c r="E58" s="143"/>
      <c r="F58" s="55"/>
      <c r="G58" s="55"/>
      <c r="H58" s="56"/>
      <c r="I58" s="56"/>
    </row>
    <row r="59" spans="1:9" ht="18" customHeight="1" x14ac:dyDescent="0.2">
      <c r="A59" s="167" t="s">
        <v>64</v>
      </c>
      <c r="B59" s="167"/>
      <c r="C59" s="167"/>
      <c r="D59" s="143">
        <v>1</v>
      </c>
      <c r="E59" s="143"/>
      <c r="F59" s="50"/>
      <c r="G59" s="50"/>
      <c r="H59" s="52"/>
      <c r="I59" s="52"/>
    </row>
    <row r="60" spans="1:9" ht="18" customHeight="1" x14ac:dyDescent="0.2">
      <c r="A60" s="161" t="s">
        <v>65</v>
      </c>
      <c r="B60" s="161"/>
      <c r="C60" s="161"/>
      <c r="D60" s="162">
        <f>D61+D62+D65</f>
        <v>5</v>
      </c>
      <c r="E60" s="162"/>
      <c r="F60" s="50"/>
      <c r="G60" s="50"/>
      <c r="H60" s="52"/>
      <c r="I60" s="52"/>
    </row>
    <row r="61" spans="1:9" ht="18" customHeight="1" x14ac:dyDescent="0.2">
      <c r="A61" s="167" t="s">
        <v>66</v>
      </c>
      <c r="B61" s="167"/>
      <c r="C61" s="167"/>
      <c r="D61" s="143">
        <v>1</v>
      </c>
      <c r="E61" s="143"/>
      <c r="F61" s="50"/>
      <c r="G61" s="50"/>
      <c r="H61" s="52"/>
      <c r="I61" s="52"/>
    </row>
    <row r="62" spans="1:9" ht="18" customHeight="1" x14ac:dyDescent="0.2">
      <c r="A62" s="171" t="s">
        <v>67</v>
      </c>
      <c r="B62" s="171"/>
      <c r="C62" s="171"/>
      <c r="D62" s="172">
        <f>D63+D64</f>
        <v>2</v>
      </c>
      <c r="E62" s="172"/>
      <c r="F62" s="50"/>
      <c r="G62" s="50"/>
      <c r="H62" s="52"/>
      <c r="I62" s="52"/>
    </row>
    <row r="63" spans="1:9" ht="18" customHeight="1" x14ac:dyDescent="0.2">
      <c r="A63" s="167" t="s">
        <v>68</v>
      </c>
      <c r="B63" s="167"/>
      <c r="C63" s="167"/>
      <c r="D63" s="143">
        <v>1</v>
      </c>
      <c r="E63" s="143"/>
      <c r="F63" s="50"/>
      <c r="G63" s="50"/>
      <c r="H63" s="52"/>
      <c r="I63" s="52"/>
    </row>
    <row r="64" spans="1:9" ht="18" customHeight="1" x14ac:dyDescent="0.2">
      <c r="A64" s="167" t="s">
        <v>69</v>
      </c>
      <c r="B64" s="167"/>
      <c r="C64" s="167"/>
      <c r="D64" s="143">
        <v>1</v>
      </c>
      <c r="E64" s="143"/>
      <c r="F64" s="50"/>
      <c r="G64" s="50"/>
      <c r="H64" s="52"/>
      <c r="I64" s="52"/>
    </row>
    <row r="65" spans="1:9" ht="18" customHeight="1" x14ac:dyDescent="0.2">
      <c r="A65" s="171" t="s">
        <v>70</v>
      </c>
      <c r="B65" s="171"/>
      <c r="C65" s="171"/>
      <c r="D65" s="172">
        <f>D66+D67</f>
        <v>2</v>
      </c>
      <c r="E65" s="172"/>
      <c r="F65" s="50"/>
      <c r="G65" s="50"/>
      <c r="H65" s="52"/>
      <c r="I65" s="52"/>
    </row>
    <row r="66" spans="1:9" ht="18" customHeight="1" x14ac:dyDescent="0.2">
      <c r="A66" s="167" t="s">
        <v>71</v>
      </c>
      <c r="B66" s="167"/>
      <c r="C66" s="167"/>
      <c r="D66" s="143">
        <v>1</v>
      </c>
      <c r="E66" s="143"/>
      <c r="F66" s="50"/>
      <c r="G66" s="50"/>
      <c r="H66" s="52"/>
      <c r="I66" s="52"/>
    </row>
    <row r="67" spans="1:9" ht="18" customHeight="1" x14ac:dyDescent="0.2">
      <c r="A67" s="173" t="s">
        <v>72</v>
      </c>
      <c r="B67" s="173"/>
      <c r="C67" s="173"/>
      <c r="D67" s="143">
        <v>1</v>
      </c>
      <c r="E67" s="143"/>
      <c r="F67" s="50"/>
      <c r="G67" s="50"/>
      <c r="H67" s="52"/>
      <c r="I67" s="52"/>
    </row>
    <row r="68" spans="1:9" ht="18" customHeight="1" x14ac:dyDescent="0.2">
      <c r="A68" s="58"/>
      <c r="B68" s="58"/>
      <c r="C68" s="59"/>
      <c r="D68" s="174"/>
      <c r="E68" s="174"/>
      <c r="F68" s="52"/>
      <c r="G68" s="50"/>
      <c r="H68" s="52"/>
      <c r="I68" s="52"/>
    </row>
    <row r="69" spans="1:9" ht="18" customHeight="1" x14ac:dyDescent="0.2">
      <c r="A69" s="46"/>
      <c r="B69" s="43" t="s">
        <v>73</v>
      </c>
      <c r="C69" s="60" t="s">
        <v>74</v>
      </c>
      <c r="D69" s="175" t="s">
        <v>73</v>
      </c>
      <c r="E69" s="175"/>
      <c r="F69" s="61"/>
      <c r="G69" s="50"/>
      <c r="H69" s="52"/>
      <c r="I69" s="52"/>
    </row>
    <row r="70" spans="1:9" ht="27" customHeight="1" x14ac:dyDescent="0.2">
      <c r="A70" s="62"/>
      <c r="B70" s="63" t="s">
        <v>75</v>
      </c>
      <c r="C70" s="64" t="s">
        <v>76</v>
      </c>
      <c r="D70" s="176" t="s">
        <v>77</v>
      </c>
      <c r="E70" s="176"/>
      <c r="F70" s="50"/>
      <c r="G70" s="50"/>
      <c r="H70" s="52"/>
      <c r="I70" s="52"/>
    </row>
    <row r="71" spans="1:9" ht="15.75" customHeight="1" x14ac:dyDescent="0.2">
      <c r="A71" s="144"/>
      <c r="B71" s="145" t="str">
        <f>B1</f>
        <v>GOVERNO DO ESTADO DE PERNAMBUCO</v>
      </c>
      <c r="C71" s="145"/>
      <c r="D71" s="146" t="str">
        <f>D1</f>
        <v>MAIO/2017 - Versão 2.1</v>
      </c>
      <c r="E71" s="146"/>
      <c r="F71" s="50"/>
      <c r="G71" s="50"/>
      <c r="H71" s="52"/>
      <c r="I71" s="52"/>
    </row>
    <row r="72" spans="1:9" ht="15.75" customHeight="1" x14ac:dyDescent="0.2">
      <c r="A72" s="144"/>
      <c r="B72" s="147" t="str">
        <f>B2</f>
        <v>SECRETARIA DE SAÚDE DO ESTADO DE PERNAMBUCO</v>
      </c>
      <c r="C72" s="147"/>
      <c r="D72" s="148" t="str">
        <f>D2</f>
        <v>MÊS/ANO COMPETÊNCIA</v>
      </c>
      <c r="E72" s="148" t="str">
        <f>E2</f>
        <v>ANO CONTRATO</v>
      </c>
      <c r="F72" s="50"/>
      <c r="G72" s="50"/>
      <c r="H72" s="52"/>
      <c r="I72" s="52"/>
    </row>
    <row r="73" spans="1:9" ht="15.75" customHeight="1" x14ac:dyDescent="0.2">
      <c r="A73" s="144"/>
      <c r="B73" s="147" t="str">
        <f>B3</f>
        <v>SECRETARIA EXECUTIVA DE ATENÇÃO À SAÚDE</v>
      </c>
      <c r="C73" s="147"/>
      <c r="D73" s="148"/>
      <c r="E73" s="148"/>
      <c r="F73" s="50"/>
      <c r="G73" s="50"/>
      <c r="H73" s="52"/>
      <c r="I73" s="52"/>
    </row>
    <row r="74" spans="1:9" ht="15.75" customHeight="1" x14ac:dyDescent="0.2">
      <c r="A74" s="144"/>
      <c r="B74" s="149" t="str">
        <f>B4</f>
        <v>DIR. GERAL DE MODERNIZAÇÃO E MONITORAMENTO DA ASSISTÊNCIA À SAÚDE</v>
      </c>
      <c r="C74" s="149"/>
      <c r="D74" s="177" t="str">
        <f>D4</f>
        <v>MAIO DE 2018</v>
      </c>
      <c r="E74" s="178">
        <f>IF(E4=0,"",E4)</f>
        <v>2</v>
      </c>
      <c r="F74" s="50"/>
      <c r="G74" s="50"/>
      <c r="H74" s="52"/>
      <c r="I74" s="52"/>
    </row>
    <row r="75" spans="1:9" ht="15.75" customHeight="1" x14ac:dyDescent="0.2">
      <c r="A75" s="47"/>
      <c r="B75" s="11" t="str">
        <f>B5</f>
        <v>DEMONSTRATIVO DE RESULTADO CONTÁBIL - FINANCEIRO MENSAL</v>
      </c>
      <c r="C75" s="12"/>
      <c r="D75" s="177"/>
      <c r="E75" s="178"/>
      <c r="F75" s="50"/>
      <c r="G75" s="50"/>
      <c r="H75" s="52"/>
      <c r="I75" s="52"/>
    </row>
    <row r="76" spans="1:9" ht="24.95" customHeight="1" x14ac:dyDescent="0.2">
      <c r="A76" s="137" t="s">
        <v>9</v>
      </c>
      <c r="B76" s="137"/>
      <c r="C76" s="148" t="s">
        <v>10</v>
      </c>
      <c r="D76" s="148"/>
      <c r="E76" s="148"/>
      <c r="F76" s="50"/>
      <c r="G76" s="50"/>
      <c r="H76" s="52"/>
      <c r="I76" s="52"/>
    </row>
    <row r="77" spans="1:9" ht="20.100000000000001" customHeight="1" x14ac:dyDescent="0.2">
      <c r="A77" s="179" t="str">
        <f>IF(A7=0,"",A7)</f>
        <v>HOSPITAL</v>
      </c>
      <c r="B77" s="180"/>
      <c r="C77" s="181" t="str">
        <f>IF(C7=0,"",C7)</f>
        <v>RESPONSÁVEL PELA UNIDADE</v>
      </c>
      <c r="D77" s="181"/>
      <c r="E77" s="181"/>
      <c r="F77" s="50"/>
      <c r="G77" s="50"/>
      <c r="H77" s="52"/>
      <c r="I77" s="52"/>
    </row>
    <row r="78" spans="1:9" ht="25.5" customHeight="1" x14ac:dyDescent="0.2">
      <c r="A78" s="141" t="s">
        <v>78</v>
      </c>
      <c r="B78" s="141"/>
      <c r="C78" s="141"/>
      <c r="D78" s="182" t="s">
        <v>14</v>
      </c>
      <c r="E78" s="182"/>
      <c r="F78" s="50"/>
      <c r="G78" s="50"/>
      <c r="H78" s="52"/>
      <c r="I78" s="52"/>
    </row>
    <row r="79" spans="1:9" ht="18" customHeight="1" x14ac:dyDescent="0.2">
      <c r="A79" s="161" t="s">
        <v>79</v>
      </c>
      <c r="B79" s="161"/>
      <c r="C79" s="161"/>
      <c r="D79" s="162">
        <f>SUM(D80:D84)</f>
        <v>5</v>
      </c>
      <c r="E79" s="162"/>
      <c r="F79" s="50"/>
      <c r="G79" s="50"/>
      <c r="H79" s="52"/>
      <c r="I79" s="52"/>
    </row>
    <row r="80" spans="1:9" ht="18" customHeight="1" x14ac:dyDescent="0.2">
      <c r="A80" s="167" t="s">
        <v>80</v>
      </c>
      <c r="B80" s="167"/>
      <c r="C80" s="167"/>
      <c r="D80" s="143">
        <v>1</v>
      </c>
      <c r="E80" s="143"/>
      <c r="F80" s="50"/>
      <c r="G80" s="50"/>
      <c r="H80" s="52"/>
      <c r="I80" s="52"/>
    </row>
    <row r="81" spans="1:9" ht="18" customHeight="1" x14ac:dyDescent="0.2">
      <c r="A81" s="167" t="s">
        <v>81</v>
      </c>
      <c r="B81" s="167"/>
      <c r="C81" s="167"/>
      <c r="D81" s="143">
        <v>1</v>
      </c>
      <c r="E81" s="143"/>
      <c r="F81" s="50"/>
      <c r="G81" s="50"/>
      <c r="H81" s="52"/>
      <c r="I81" s="52"/>
    </row>
    <row r="82" spans="1:9" ht="18" customHeight="1" x14ac:dyDescent="0.2">
      <c r="A82" s="167" t="s">
        <v>82</v>
      </c>
      <c r="B82" s="167"/>
      <c r="C82" s="167"/>
      <c r="D82" s="143">
        <v>1</v>
      </c>
      <c r="E82" s="143"/>
      <c r="F82" s="50"/>
      <c r="G82" s="50"/>
      <c r="H82" s="52"/>
      <c r="I82" s="52"/>
    </row>
    <row r="83" spans="1:9" ht="18" customHeight="1" x14ac:dyDescent="0.2">
      <c r="A83" s="167" t="s">
        <v>83</v>
      </c>
      <c r="B83" s="167"/>
      <c r="C83" s="167"/>
      <c r="D83" s="143">
        <v>1</v>
      </c>
      <c r="E83" s="143"/>
      <c r="F83" s="50"/>
      <c r="G83" s="50"/>
      <c r="H83" s="52"/>
      <c r="I83" s="52"/>
    </row>
    <row r="84" spans="1:9" ht="18" customHeight="1" x14ac:dyDescent="0.2">
      <c r="A84" s="167" t="s">
        <v>84</v>
      </c>
      <c r="B84" s="167"/>
      <c r="C84" s="167"/>
      <c r="D84" s="143">
        <v>1</v>
      </c>
      <c r="E84" s="143"/>
      <c r="F84" s="50"/>
      <c r="G84" s="50"/>
      <c r="H84" s="52"/>
      <c r="I84" s="52"/>
    </row>
    <row r="85" spans="1:9" ht="18" customHeight="1" x14ac:dyDescent="0.2">
      <c r="A85" s="161" t="s">
        <v>85</v>
      </c>
      <c r="B85" s="161"/>
      <c r="C85" s="161"/>
      <c r="D85" s="162">
        <f>D86+D100+D104</f>
        <v>30</v>
      </c>
      <c r="E85" s="162"/>
      <c r="F85" s="50"/>
      <c r="G85" s="50"/>
      <c r="H85" s="52"/>
      <c r="I85" s="52"/>
    </row>
    <row r="86" spans="1:9" ht="18" customHeight="1" x14ac:dyDescent="0.2">
      <c r="A86" s="163" t="s">
        <v>86</v>
      </c>
      <c r="B86" s="163"/>
      <c r="C86" s="163"/>
      <c r="D86" s="164">
        <f>D87+D94+D97</f>
        <v>10</v>
      </c>
      <c r="E86" s="164"/>
      <c r="F86" s="50"/>
      <c r="G86" s="50"/>
      <c r="H86" s="52"/>
      <c r="I86" s="52"/>
    </row>
    <row r="87" spans="1:9" ht="18" customHeight="1" x14ac:dyDescent="0.2">
      <c r="A87" s="165" t="s">
        <v>87</v>
      </c>
      <c r="B87" s="165"/>
      <c r="C87" s="165"/>
      <c r="D87" s="166">
        <f>SUM(D88:E93)</f>
        <v>6</v>
      </c>
      <c r="E87" s="166"/>
      <c r="F87" s="50"/>
      <c r="G87" s="50"/>
      <c r="H87" s="52"/>
      <c r="I87" s="52"/>
    </row>
    <row r="88" spans="1:9" ht="18" customHeight="1" x14ac:dyDescent="0.2">
      <c r="A88" s="167" t="s">
        <v>88</v>
      </c>
      <c r="B88" s="167"/>
      <c r="C88" s="167"/>
      <c r="D88" s="143">
        <v>1</v>
      </c>
      <c r="E88" s="143"/>
      <c r="F88" s="50"/>
      <c r="G88" s="50"/>
      <c r="H88" s="52"/>
      <c r="I88" s="52"/>
    </row>
    <row r="89" spans="1:9" ht="18" customHeight="1" x14ac:dyDescent="0.2">
      <c r="A89" s="167" t="s">
        <v>89</v>
      </c>
      <c r="B89" s="167"/>
      <c r="C89" s="167"/>
      <c r="D89" s="143">
        <v>1</v>
      </c>
      <c r="E89" s="143"/>
      <c r="F89" s="50"/>
      <c r="G89" s="50"/>
      <c r="H89" s="52"/>
      <c r="I89" s="52"/>
    </row>
    <row r="90" spans="1:9" ht="18" customHeight="1" x14ac:dyDescent="0.2">
      <c r="A90" s="167" t="s">
        <v>90</v>
      </c>
      <c r="B90" s="167"/>
      <c r="C90" s="167"/>
      <c r="D90" s="143">
        <v>1</v>
      </c>
      <c r="E90" s="143"/>
      <c r="F90" s="50"/>
      <c r="G90" s="50"/>
      <c r="H90" s="52"/>
      <c r="I90" s="52"/>
    </row>
    <row r="91" spans="1:9" ht="18" customHeight="1" x14ac:dyDescent="0.2">
      <c r="A91" s="167" t="s">
        <v>91</v>
      </c>
      <c r="B91" s="167"/>
      <c r="C91" s="167"/>
      <c r="D91" s="143">
        <v>1</v>
      </c>
      <c r="E91" s="143"/>
      <c r="F91" s="50"/>
      <c r="G91" s="50"/>
      <c r="H91" s="52"/>
      <c r="I91" s="52"/>
    </row>
    <row r="92" spans="1:9" ht="18" customHeight="1" x14ac:dyDescent="0.2">
      <c r="A92" s="170" t="s">
        <v>92</v>
      </c>
      <c r="B92" s="170"/>
      <c r="C92" s="170"/>
      <c r="D92" s="143">
        <v>1</v>
      </c>
      <c r="E92" s="143"/>
      <c r="F92" s="50"/>
      <c r="G92" s="50"/>
      <c r="H92" s="52"/>
      <c r="I92" s="52"/>
    </row>
    <row r="93" spans="1:9" ht="18" customHeight="1" x14ac:dyDescent="0.2">
      <c r="A93" s="167" t="s">
        <v>93</v>
      </c>
      <c r="B93" s="167"/>
      <c r="C93" s="167"/>
      <c r="D93" s="143">
        <v>1</v>
      </c>
      <c r="E93" s="143"/>
      <c r="F93" s="50"/>
      <c r="G93" s="50"/>
      <c r="H93" s="52"/>
      <c r="I93" s="52"/>
    </row>
    <row r="94" spans="1:9" ht="18" customHeight="1" x14ac:dyDescent="0.2">
      <c r="A94" s="165" t="s">
        <v>94</v>
      </c>
      <c r="B94" s="165"/>
      <c r="C94" s="165"/>
      <c r="D94" s="166">
        <f>D95+D96</f>
        <v>2</v>
      </c>
      <c r="E94" s="166"/>
      <c r="F94" s="50"/>
      <c r="G94" s="50"/>
      <c r="H94" s="52"/>
      <c r="I94" s="52"/>
    </row>
    <row r="95" spans="1:9" ht="18" customHeight="1" x14ac:dyDescent="0.2">
      <c r="A95" s="167" t="s">
        <v>95</v>
      </c>
      <c r="B95" s="167"/>
      <c r="C95" s="167"/>
      <c r="D95" s="143">
        <v>1</v>
      </c>
      <c r="E95" s="143"/>
      <c r="F95" s="50"/>
      <c r="G95" s="50"/>
      <c r="H95" s="52"/>
      <c r="I95" s="52"/>
    </row>
    <row r="96" spans="1:9" ht="18" customHeight="1" x14ac:dyDescent="0.2">
      <c r="A96" s="167" t="s">
        <v>96</v>
      </c>
      <c r="B96" s="167"/>
      <c r="C96" s="167"/>
      <c r="D96" s="143">
        <v>1</v>
      </c>
      <c r="E96" s="143"/>
      <c r="F96" s="50"/>
      <c r="G96" s="50"/>
      <c r="H96" s="52"/>
      <c r="I96" s="52"/>
    </row>
    <row r="97" spans="1:9" ht="18" customHeight="1" x14ac:dyDescent="0.2">
      <c r="A97" s="165" t="s">
        <v>97</v>
      </c>
      <c r="B97" s="165"/>
      <c r="C97" s="165"/>
      <c r="D97" s="166">
        <f>D98+D99</f>
        <v>2</v>
      </c>
      <c r="E97" s="166"/>
      <c r="F97" s="50"/>
      <c r="G97" s="50"/>
      <c r="H97" s="52"/>
      <c r="I97" s="52"/>
    </row>
    <row r="98" spans="1:9" ht="18" customHeight="1" x14ac:dyDescent="0.2">
      <c r="A98" s="167" t="s">
        <v>98</v>
      </c>
      <c r="B98" s="167"/>
      <c r="C98" s="167"/>
      <c r="D98" s="143">
        <v>1</v>
      </c>
      <c r="E98" s="143"/>
      <c r="F98" s="50"/>
      <c r="G98" s="50"/>
      <c r="H98" s="52"/>
      <c r="I98" s="52"/>
    </row>
    <row r="99" spans="1:9" ht="18" customHeight="1" x14ac:dyDescent="0.2">
      <c r="A99" s="167" t="s">
        <v>99</v>
      </c>
      <c r="B99" s="167"/>
      <c r="C99" s="167"/>
      <c r="D99" s="143">
        <v>1</v>
      </c>
      <c r="E99" s="143"/>
      <c r="F99" s="50"/>
      <c r="G99" s="50"/>
      <c r="H99" s="52"/>
      <c r="I99" s="52"/>
    </row>
    <row r="100" spans="1:9" ht="18" customHeight="1" x14ac:dyDescent="0.2">
      <c r="A100" s="163" t="s">
        <v>100</v>
      </c>
      <c r="B100" s="163"/>
      <c r="C100" s="163"/>
      <c r="D100" s="164">
        <f>SUM(D101:D103)</f>
        <v>3</v>
      </c>
      <c r="E100" s="164"/>
      <c r="F100" s="50"/>
      <c r="G100" s="50"/>
      <c r="H100" s="52"/>
      <c r="I100" s="52"/>
    </row>
    <row r="101" spans="1:9" ht="18" customHeight="1" x14ac:dyDescent="0.2">
      <c r="A101" s="167" t="s">
        <v>101</v>
      </c>
      <c r="B101" s="167"/>
      <c r="C101" s="167"/>
      <c r="D101" s="143">
        <v>1</v>
      </c>
      <c r="E101" s="143"/>
      <c r="F101" s="50"/>
      <c r="G101" s="50"/>
      <c r="H101" s="52"/>
      <c r="I101" s="52"/>
    </row>
    <row r="102" spans="1:9" ht="18" customHeight="1" x14ac:dyDescent="0.2">
      <c r="A102" s="167" t="s">
        <v>102</v>
      </c>
      <c r="B102" s="167"/>
      <c r="C102" s="167"/>
      <c r="D102" s="143">
        <v>1</v>
      </c>
      <c r="E102" s="143"/>
      <c r="F102" s="50"/>
      <c r="G102" s="50"/>
      <c r="H102" s="52"/>
      <c r="I102" s="52"/>
    </row>
    <row r="103" spans="1:9" ht="18" customHeight="1" x14ac:dyDescent="0.2">
      <c r="A103" s="167" t="s">
        <v>103</v>
      </c>
      <c r="B103" s="167"/>
      <c r="C103" s="167"/>
      <c r="D103" s="143">
        <v>1</v>
      </c>
      <c r="E103" s="143"/>
      <c r="F103" s="50"/>
      <c r="G103" s="50"/>
      <c r="H103" s="52"/>
      <c r="I103" s="52"/>
    </row>
    <row r="104" spans="1:9" ht="18" customHeight="1" x14ac:dyDescent="0.2">
      <c r="A104" s="163" t="s">
        <v>104</v>
      </c>
      <c r="B104" s="163"/>
      <c r="C104" s="163"/>
      <c r="D104" s="164">
        <f>D105+D112</f>
        <v>17</v>
      </c>
      <c r="E104" s="164"/>
      <c r="F104" s="50"/>
      <c r="G104" s="50"/>
      <c r="H104" s="52"/>
      <c r="I104" s="52"/>
    </row>
    <row r="105" spans="1:9" ht="18" customHeight="1" x14ac:dyDescent="0.2">
      <c r="A105" s="165" t="s">
        <v>105</v>
      </c>
      <c r="B105" s="165"/>
      <c r="C105" s="165"/>
      <c r="D105" s="166">
        <f>SUM(D106:D111)</f>
        <v>16</v>
      </c>
      <c r="E105" s="166"/>
      <c r="F105" s="50"/>
      <c r="G105" s="50"/>
      <c r="H105" s="52"/>
      <c r="I105" s="52"/>
    </row>
    <row r="106" spans="1:9" ht="18" customHeight="1" x14ac:dyDescent="0.2">
      <c r="A106" s="167" t="s">
        <v>106</v>
      </c>
      <c r="B106" s="167"/>
      <c r="C106" s="167"/>
      <c r="D106" s="143">
        <v>11</v>
      </c>
      <c r="E106" s="143"/>
      <c r="F106" s="50"/>
      <c r="G106" s="50"/>
      <c r="H106" s="52"/>
      <c r="I106" s="52"/>
    </row>
    <row r="107" spans="1:9" ht="18" customHeight="1" x14ac:dyDescent="0.2">
      <c r="A107" s="167" t="s">
        <v>107</v>
      </c>
      <c r="B107" s="167"/>
      <c r="C107" s="167"/>
      <c r="D107" s="143">
        <v>1</v>
      </c>
      <c r="E107" s="143"/>
      <c r="F107" s="50"/>
      <c r="G107" s="50"/>
      <c r="H107" s="52"/>
      <c r="I107" s="52"/>
    </row>
    <row r="108" spans="1:9" ht="18" customHeight="1" x14ac:dyDescent="0.2">
      <c r="A108" s="167" t="s">
        <v>108</v>
      </c>
      <c r="B108" s="167"/>
      <c r="C108" s="167"/>
      <c r="D108" s="143">
        <v>1</v>
      </c>
      <c r="E108" s="143"/>
      <c r="F108" s="50"/>
      <c r="G108" s="50"/>
      <c r="H108" s="52"/>
      <c r="I108" s="52"/>
    </row>
    <row r="109" spans="1:9" ht="18" customHeight="1" x14ac:dyDescent="0.2">
      <c r="A109" s="183" t="s">
        <v>109</v>
      </c>
      <c r="B109" s="183"/>
      <c r="C109" s="183"/>
      <c r="D109" s="143">
        <v>1</v>
      </c>
      <c r="E109" s="143"/>
      <c r="F109" s="50"/>
      <c r="G109" s="50"/>
      <c r="H109" s="52"/>
      <c r="I109" s="52"/>
    </row>
    <row r="110" spans="1:9" ht="18" customHeight="1" x14ac:dyDescent="0.2">
      <c r="A110" s="167" t="s">
        <v>110</v>
      </c>
      <c r="B110" s="167"/>
      <c r="C110" s="167"/>
      <c r="D110" s="143">
        <v>1</v>
      </c>
      <c r="E110" s="143"/>
      <c r="F110" s="50"/>
      <c r="G110" s="50"/>
      <c r="H110" s="52"/>
      <c r="I110" s="52"/>
    </row>
    <row r="111" spans="1:9" ht="18" customHeight="1" x14ac:dyDescent="0.2">
      <c r="A111" s="167" t="s">
        <v>111</v>
      </c>
      <c r="B111" s="167"/>
      <c r="C111" s="167"/>
      <c r="D111" s="143">
        <v>1</v>
      </c>
      <c r="E111" s="143"/>
      <c r="F111" s="50"/>
      <c r="G111" s="50"/>
      <c r="H111" s="52"/>
      <c r="I111" s="52"/>
    </row>
    <row r="112" spans="1:9" ht="18" customHeight="1" x14ac:dyDescent="0.2">
      <c r="A112" s="184" t="s">
        <v>112</v>
      </c>
      <c r="B112" s="184"/>
      <c r="C112" s="184"/>
      <c r="D112" s="185">
        <v>1</v>
      </c>
      <c r="E112" s="185"/>
      <c r="F112" s="50"/>
      <c r="G112" s="50"/>
      <c r="H112" s="52"/>
      <c r="I112" s="52"/>
    </row>
    <row r="113" spans="1:9" ht="18" customHeight="1" x14ac:dyDescent="0.2">
      <c r="A113" s="161" t="s">
        <v>113</v>
      </c>
      <c r="B113" s="161"/>
      <c r="C113" s="161"/>
      <c r="D113" s="162">
        <f>SUM(D114:E120)</f>
        <v>7</v>
      </c>
      <c r="E113" s="162"/>
      <c r="F113" s="50"/>
      <c r="G113" s="50"/>
      <c r="H113" s="52"/>
      <c r="I113" s="52"/>
    </row>
    <row r="114" spans="1:9" ht="18" customHeight="1" x14ac:dyDescent="0.2">
      <c r="A114" s="170" t="s">
        <v>114</v>
      </c>
      <c r="B114" s="170"/>
      <c r="C114" s="170"/>
      <c r="D114" s="143">
        <v>1</v>
      </c>
      <c r="E114" s="143"/>
      <c r="F114" s="50"/>
      <c r="G114" s="50"/>
      <c r="H114" s="52"/>
      <c r="I114" s="52"/>
    </row>
    <row r="115" spans="1:9" ht="18" customHeight="1" x14ac:dyDescent="0.2">
      <c r="A115" s="170" t="s">
        <v>115</v>
      </c>
      <c r="B115" s="170"/>
      <c r="C115" s="170"/>
      <c r="D115" s="143">
        <v>1</v>
      </c>
      <c r="E115" s="143"/>
      <c r="F115" s="50"/>
      <c r="G115" s="50"/>
      <c r="H115" s="52"/>
      <c r="I115" s="52"/>
    </row>
    <row r="116" spans="1:9" ht="18" customHeight="1" x14ac:dyDescent="0.2">
      <c r="A116" s="170" t="s">
        <v>116</v>
      </c>
      <c r="B116" s="170"/>
      <c r="C116" s="170"/>
      <c r="D116" s="143">
        <v>1</v>
      </c>
      <c r="E116" s="143"/>
      <c r="F116" s="50"/>
      <c r="G116" s="50"/>
      <c r="H116" s="52"/>
      <c r="I116" s="52"/>
    </row>
    <row r="117" spans="1:9" ht="18" customHeight="1" x14ac:dyDescent="0.2">
      <c r="A117" s="170" t="s">
        <v>117</v>
      </c>
      <c r="B117" s="170"/>
      <c r="C117" s="170"/>
      <c r="D117" s="143">
        <v>1</v>
      </c>
      <c r="E117" s="143"/>
      <c r="F117" s="50"/>
      <c r="G117" s="50"/>
      <c r="H117" s="52"/>
      <c r="I117" s="52"/>
    </row>
    <row r="118" spans="1:9" ht="18" customHeight="1" x14ac:dyDescent="0.2">
      <c r="A118" s="170" t="s">
        <v>118</v>
      </c>
      <c r="B118" s="170"/>
      <c r="C118" s="170"/>
      <c r="D118" s="143">
        <v>1</v>
      </c>
      <c r="E118" s="143"/>
      <c r="F118" s="50"/>
      <c r="G118" s="50"/>
      <c r="H118" s="52"/>
      <c r="I118" s="52"/>
    </row>
    <row r="119" spans="1:9" ht="18" customHeight="1" x14ac:dyDescent="0.2">
      <c r="A119" s="170" t="s">
        <v>119</v>
      </c>
      <c r="B119" s="170"/>
      <c r="C119" s="170"/>
      <c r="D119" s="143">
        <v>1</v>
      </c>
      <c r="E119" s="143"/>
      <c r="F119" s="50"/>
      <c r="G119" s="50"/>
      <c r="H119" s="52"/>
      <c r="I119" s="52"/>
    </row>
    <row r="120" spans="1:9" ht="18" customHeight="1" x14ac:dyDescent="0.2">
      <c r="A120" s="170" t="s">
        <v>120</v>
      </c>
      <c r="B120" s="170"/>
      <c r="C120" s="170"/>
      <c r="D120" s="143">
        <v>1</v>
      </c>
      <c r="E120" s="143"/>
      <c r="F120" s="50"/>
      <c r="G120" s="50"/>
      <c r="H120" s="52"/>
      <c r="I120" s="52"/>
    </row>
    <row r="121" spans="1:9" ht="18" customHeight="1" x14ac:dyDescent="0.2">
      <c r="A121" s="161" t="s">
        <v>121</v>
      </c>
      <c r="B121" s="161"/>
      <c r="C121" s="161"/>
      <c r="D121" s="162">
        <f>SUM(D122:E125)</f>
        <v>4</v>
      </c>
      <c r="E121" s="162"/>
      <c r="F121" s="50"/>
      <c r="G121" s="50"/>
      <c r="H121" s="52"/>
      <c r="I121" s="52"/>
    </row>
    <row r="122" spans="1:9" ht="18" customHeight="1" x14ac:dyDescent="0.2">
      <c r="A122" s="186" t="s">
        <v>122</v>
      </c>
      <c r="B122" s="186"/>
      <c r="C122" s="186"/>
      <c r="D122" s="143">
        <v>1</v>
      </c>
      <c r="E122" s="143"/>
    </row>
    <row r="123" spans="1:9" ht="18" customHeight="1" x14ac:dyDescent="0.2">
      <c r="A123" s="186" t="s">
        <v>123</v>
      </c>
      <c r="B123" s="186"/>
      <c r="C123" s="186"/>
      <c r="D123" s="143">
        <v>1</v>
      </c>
      <c r="E123" s="143"/>
    </row>
    <row r="124" spans="1:9" ht="18" customHeight="1" x14ac:dyDescent="0.2">
      <c r="A124" s="186" t="s">
        <v>124</v>
      </c>
      <c r="B124" s="186"/>
      <c r="C124" s="186"/>
      <c r="D124" s="143">
        <v>1</v>
      </c>
      <c r="E124" s="143"/>
    </row>
    <row r="125" spans="1:9" ht="18" customHeight="1" x14ac:dyDescent="0.2">
      <c r="A125" s="186" t="s">
        <v>125</v>
      </c>
      <c r="B125" s="186"/>
      <c r="C125" s="186"/>
      <c r="D125" s="143">
        <v>1</v>
      </c>
      <c r="E125" s="143"/>
    </row>
    <row r="126" spans="1:9" ht="18" customHeight="1" x14ac:dyDescent="0.2">
      <c r="A126" s="161" t="s">
        <v>126</v>
      </c>
      <c r="B126" s="161"/>
      <c r="C126" s="161"/>
      <c r="D126" s="162">
        <f>D14</f>
        <v>5</v>
      </c>
      <c r="E126" s="162"/>
      <c r="G126" s="57"/>
    </row>
    <row r="127" spans="1:9" ht="18" customHeight="1" x14ac:dyDescent="0.2">
      <c r="A127" s="161" t="s">
        <v>127</v>
      </c>
      <c r="B127" s="161"/>
      <c r="C127" s="161"/>
      <c r="D127" s="162">
        <f>D214</f>
        <v>1</v>
      </c>
      <c r="E127" s="162"/>
    </row>
    <row r="128" spans="1:9" ht="18" customHeight="1" x14ac:dyDescent="0.2">
      <c r="A128" s="161" t="s">
        <v>128</v>
      </c>
      <c r="B128" s="161"/>
      <c r="C128" s="161"/>
      <c r="D128" s="187">
        <v>1</v>
      </c>
      <c r="E128" s="187"/>
      <c r="F128" s="50"/>
      <c r="G128" s="50"/>
      <c r="H128" s="52"/>
      <c r="I128" s="52"/>
    </row>
    <row r="129" spans="1:9" ht="18" customHeight="1" x14ac:dyDescent="0.2">
      <c r="A129" s="141" t="s">
        <v>129</v>
      </c>
      <c r="B129" s="141"/>
      <c r="C129" s="141"/>
      <c r="D129" s="158">
        <f>D27+D38+D46+D60+D79+D85+D113+D121+D126+D127+D128</f>
        <v>101.52772</v>
      </c>
      <c r="E129" s="158"/>
      <c r="F129" s="65"/>
      <c r="G129" s="50"/>
      <c r="H129" s="52"/>
      <c r="I129" s="52"/>
    </row>
    <row r="130" spans="1:9" ht="18" customHeight="1" x14ac:dyDescent="0.2">
      <c r="A130" s="188" t="s">
        <v>130</v>
      </c>
      <c r="B130" s="188"/>
      <c r="C130" s="188"/>
      <c r="D130" s="155">
        <f>D24-D129</f>
        <v>-87.527720000000002</v>
      </c>
      <c r="E130" s="155"/>
      <c r="F130" s="50"/>
      <c r="G130" s="50"/>
      <c r="H130" s="52"/>
      <c r="I130" s="52"/>
    </row>
    <row r="131" spans="1:9" ht="18" customHeight="1" x14ac:dyDescent="0.2">
      <c r="A131" s="189" t="s">
        <v>131</v>
      </c>
      <c r="B131" s="189"/>
      <c r="C131" s="189"/>
      <c r="D131" s="143">
        <v>0</v>
      </c>
      <c r="E131" s="143"/>
      <c r="F131" s="50"/>
      <c r="G131" s="50"/>
      <c r="H131" s="50"/>
      <c r="I131" s="50"/>
    </row>
    <row r="132" spans="1:9" ht="18" customHeight="1" x14ac:dyDescent="0.2">
      <c r="A132" s="189" t="s">
        <v>132</v>
      </c>
      <c r="B132" s="189"/>
      <c r="C132" s="189"/>
      <c r="D132" s="143">
        <v>0</v>
      </c>
      <c r="E132" s="143"/>
    </row>
    <row r="133" spans="1:9" ht="18" customHeight="1" x14ac:dyDescent="0.2">
      <c r="A133" s="141" t="s">
        <v>133</v>
      </c>
      <c r="B133" s="141"/>
      <c r="C133" s="141"/>
      <c r="D133" s="190">
        <v>0</v>
      </c>
      <c r="E133" s="190"/>
    </row>
    <row r="134" spans="1:9" ht="12" customHeight="1" x14ac:dyDescent="0.2">
      <c r="A134" s="13"/>
      <c r="B134" s="14"/>
      <c r="C134" s="59"/>
      <c r="D134" s="174"/>
      <c r="E134" s="174"/>
      <c r="F134" s="66"/>
      <c r="G134" s="66"/>
      <c r="H134" s="66"/>
      <c r="I134" s="66"/>
    </row>
    <row r="135" spans="1:9" ht="11.25" customHeight="1" x14ac:dyDescent="0.2">
      <c r="A135" s="15"/>
      <c r="B135" s="46"/>
      <c r="C135" s="46"/>
      <c r="D135" s="46"/>
      <c r="E135" s="67"/>
      <c r="F135" s="66"/>
      <c r="G135" s="66"/>
      <c r="H135" s="66"/>
      <c r="I135" s="66"/>
    </row>
    <row r="136" spans="1:9" ht="18" customHeight="1" x14ac:dyDescent="0.2">
      <c r="A136" s="68"/>
      <c r="B136" s="46" t="s">
        <v>73</v>
      </c>
      <c r="C136" s="60" t="s">
        <v>74</v>
      </c>
      <c r="D136" s="175" t="s">
        <v>73</v>
      </c>
      <c r="E136" s="175"/>
      <c r="F136" s="66"/>
      <c r="G136" s="66"/>
      <c r="H136" s="66"/>
      <c r="I136" s="66"/>
    </row>
    <row r="137" spans="1:9" ht="25.5" x14ac:dyDescent="0.2">
      <c r="A137" s="16"/>
      <c r="B137" s="63" t="s">
        <v>75</v>
      </c>
      <c r="C137" s="64" t="s">
        <v>76</v>
      </c>
      <c r="D137" s="69" t="s">
        <v>77</v>
      </c>
      <c r="E137" s="70"/>
      <c r="F137" s="66"/>
      <c r="G137" s="66"/>
      <c r="H137" s="66"/>
      <c r="I137" s="66"/>
    </row>
    <row r="138" spans="1:9" ht="17.25" customHeight="1" x14ac:dyDescent="0.2">
      <c r="A138" s="144"/>
      <c r="B138" s="145" t="str">
        <f>B1</f>
        <v>GOVERNO DO ESTADO DE PERNAMBUCO</v>
      </c>
      <c r="C138" s="145"/>
      <c r="D138" s="146" t="str">
        <f>D1</f>
        <v>MAIO/2017 - Versão 2.1</v>
      </c>
      <c r="E138" s="146"/>
      <c r="F138" s="66"/>
      <c r="G138" s="66"/>
      <c r="H138" s="66"/>
      <c r="I138" s="66"/>
    </row>
    <row r="139" spans="1:9" ht="18" customHeight="1" x14ac:dyDescent="0.2">
      <c r="A139" s="144"/>
      <c r="B139" s="147" t="str">
        <f>B2</f>
        <v>SECRETARIA DE SAÚDE DO ESTADO DE PERNAMBUCO</v>
      </c>
      <c r="C139" s="147"/>
      <c r="D139" s="148" t="str">
        <f>D2</f>
        <v>MÊS/ANO COMPETÊNCIA</v>
      </c>
      <c r="E139" s="148" t="str">
        <f>E2</f>
        <v>ANO CONTRATO</v>
      </c>
      <c r="F139" s="66"/>
      <c r="G139" s="66"/>
      <c r="H139" s="66"/>
      <c r="I139" s="66"/>
    </row>
    <row r="140" spans="1:9" ht="18" customHeight="1" x14ac:dyDescent="0.2">
      <c r="A140" s="144"/>
      <c r="B140" s="147" t="str">
        <f>B3</f>
        <v>SECRETARIA EXECUTIVA DE ATENÇÃO À SAÚDE</v>
      </c>
      <c r="C140" s="147"/>
      <c r="D140" s="148"/>
      <c r="E140" s="148"/>
      <c r="F140" s="66"/>
      <c r="G140" s="66"/>
      <c r="H140" s="66"/>
      <c r="I140" s="66"/>
    </row>
    <row r="141" spans="1:9" ht="15" customHeight="1" x14ac:dyDescent="0.2">
      <c r="A141" s="144"/>
      <c r="B141" s="149" t="str">
        <f>B4</f>
        <v>DIR. GERAL DE MODERNIZAÇÃO E MONITORAMENTO DA ASSISTÊNCIA À SAÚDE</v>
      </c>
      <c r="C141" s="149"/>
      <c r="D141" s="191" t="str">
        <f>IF(D4=0,"",D4)</f>
        <v>MAIO DE 2018</v>
      </c>
      <c r="E141" s="178">
        <f>IF(E4=0,"",E4)</f>
        <v>2</v>
      </c>
      <c r="F141" s="66"/>
      <c r="G141" s="66"/>
      <c r="H141" s="66"/>
      <c r="I141" s="66"/>
    </row>
    <row r="142" spans="1:9" ht="17.25" customHeight="1" x14ac:dyDescent="0.2">
      <c r="A142" s="47"/>
      <c r="B142" s="192" t="s">
        <v>134</v>
      </c>
      <c r="C142" s="192"/>
      <c r="D142" s="191"/>
      <c r="E142" s="178"/>
      <c r="F142" s="66"/>
      <c r="G142" s="66"/>
      <c r="H142" s="66"/>
      <c r="I142" s="66"/>
    </row>
    <row r="143" spans="1:9" ht="18.75" customHeight="1" x14ac:dyDescent="0.2">
      <c r="A143" s="137" t="s">
        <v>9</v>
      </c>
      <c r="B143" s="137"/>
      <c r="C143" s="148" t="s">
        <v>10</v>
      </c>
      <c r="D143" s="148"/>
      <c r="E143" s="148"/>
      <c r="F143" s="66"/>
      <c r="G143" s="66"/>
      <c r="H143" s="66"/>
      <c r="I143" s="66"/>
    </row>
    <row r="144" spans="1:9" ht="20.100000000000001" customHeight="1" x14ac:dyDescent="0.2">
      <c r="A144" s="193" t="str">
        <f>IF(A7=0,"",A7)</f>
        <v>HOSPITAL</v>
      </c>
      <c r="B144" s="193"/>
      <c r="C144" s="194" t="str">
        <f>IF(C7=0,"",C7)</f>
        <v>RESPONSÁVEL PELA UNIDADE</v>
      </c>
      <c r="D144" s="194"/>
      <c r="E144" s="194"/>
      <c r="F144" s="66"/>
      <c r="G144" s="66"/>
      <c r="H144" s="66"/>
      <c r="I144" s="66"/>
    </row>
    <row r="145" spans="1:6" ht="21.75" customHeight="1" x14ac:dyDescent="0.2">
      <c r="A145" s="71" t="s">
        <v>135</v>
      </c>
      <c r="B145" s="46"/>
      <c r="C145" s="46"/>
      <c r="D145" s="46"/>
      <c r="E145" s="67"/>
    </row>
    <row r="146" spans="1:6" ht="6" customHeight="1" x14ac:dyDescent="0.2">
      <c r="A146" s="68"/>
      <c r="B146" s="195"/>
      <c r="C146" s="195"/>
      <c r="D146" s="46"/>
      <c r="E146" s="67"/>
    </row>
    <row r="147" spans="1:6" ht="15" customHeight="1" x14ac:dyDescent="0.2">
      <c r="A147" s="72" t="s">
        <v>136</v>
      </c>
      <c r="B147" s="46"/>
      <c r="C147" s="46"/>
      <c r="D147" s="46"/>
      <c r="E147" s="67"/>
    </row>
    <row r="148" spans="1:6" ht="18" customHeight="1" x14ac:dyDescent="0.2">
      <c r="A148" s="182" t="s">
        <v>13</v>
      </c>
      <c r="B148" s="182"/>
      <c r="C148" s="182"/>
      <c r="D148" s="140" t="s">
        <v>14</v>
      </c>
      <c r="E148" s="140"/>
    </row>
    <row r="149" spans="1:6" ht="18" customHeight="1" x14ac:dyDescent="0.2">
      <c r="A149" s="196" t="s">
        <v>137</v>
      </c>
      <c r="B149" s="196"/>
      <c r="C149" s="196"/>
      <c r="D149" s="143">
        <v>1</v>
      </c>
      <c r="E149" s="143"/>
      <c r="F149" s="73" t="s">
        <v>138</v>
      </c>
    </row>
    <row r="150" spans="1:6" ht="18" customHeight="1" x14ac:dyDescent="0.2">
      <c r="A150" s="196" t="s">
        <v>139</v>
      </c>
      <c r="B150" s="196"/>
      <c r="C150" s="196"/>
      <c r="D150" s="143">
        <v>1</v>
      </c>
      <c r="E150" s="143"/>
    </row>
    <row r="151" spans="1:6" ht="18" customHeight="1" x14ac:dyDescent="0.2">
      <c r="A151" s="196" t="s">
        <v>140</v>
      </c>
      <c r="B151" s="196"/>
      <c r="C151" s="196"/>
      <c r="D151" s="143">
        <v>1</v>
      </c>
      <c r="E151" s="143"/>
    </row>
    <row r="152" spans="1:6" ht="18" customHeight="1" x14ac:dyDescent="0.2">
      <c r="A152" s="197" t="s">
        <v>141</v>
      </c>
      <c r="B152" s="197"/>
      <c r="C152" s="197"/>
      <c r="D152" s="158">
        <f>D149-D150+D151</f>
        <v>1</v>
      </c>
      <c r="E152" s="158"/>
    </row>
    <row r="153" spans="1:6" ht="4.5" customHeight="1" x14ac:dyDescent="0.2">
      <c r="A153" s="74"/>
      <c r="B153" s="75"/>
      <c r="C153" s="75"/>
      <c r="D153" s="17"/>
      <c r="E153" s="18"/>
    </row>
    <row r="154" spans="1:6" ht="15.75" customHeight="1" x14ac:dyDescent="0.2">
      <c r="A154" s="23" t="s">
        <v>142</v>
      </c>
      <c r="B154" s="75"/>
      <c r="C154" s="75"/>
      <c r="D154" s="17"/>
      <c r="E154" s="18"/>
    </row>
    <row r="155" spans="1:6" ht="18" customHeight="1" x14ac:dyDescent="0.2">
      <c r="A155" s="182" t="s">
        <v>13</v>
      </c>
      <c r="B155" s="182"/>
      <c r="C155" s="182"/>
      <c r="D155" s="140" t="s">
        <v>14</v>
      </c>
      <c r="E155" s="140"/>
    </row>
    <row r="156" spans="1:6" ht="18" customHeight="1" x14ac:dyDescent="0.2">
      <c r="A156" s="196" t="s">
        <v>137</v>
      </c>
      <c r="B156" s="196"/>
      <c r="C156" s="196"/>
      <c r="D156" s="143">
        <v>1</v>
      </c>
      <c r="E156" s="143"/>
      <c r="F156" s="73" t="s">
        <v>138</v>
      </c>
    </row>
    <row r="157" spans="1:6" ht="18" customHeight="1" x14ac:dyDescent="0.2">
      <c r="A157" s="196" t="s">
        <v>139</v>
      </c>
      <c r="B157" s="196"/>
      <c r="C157" s="196"/>
      <c r="D157" s="143">
        <v>1</v>
      </c>
      <c r="E157" s="143"/>
    </row>
    <row r="158" spans="1:6" ht="18" customHeight="1" x14ac:dyDescent="0.2">
      <c r="A158" s="196" t="s">
        <v>140</v>
      </c>
      <c r="B158" s="196"/>
      <c r="C158" s="196"/>
      <c r="D158" s="143">
        <v>1</v>
      </c>
      <c r="E158" s="143"/>
    </row>
    <row r="159" spans="1:6" ht="18" customHeight="1" x14ac:dyDescent="0.2">
      <c r="A159" s="197" t="s">
        <v>141</v>
      </c>
      <c r="B159" s="197"/>
      <c r="C159" s="197"/>
      <c r="D159" s="158">
        <f>D156-D157+D158</f>
        <v>1</v>
      </c>
      <c r="E159" s="158"/>
    </row>
    <row r="160" spans="1:6" ht="3" customHeight="1" x14ac:dyDescent="0.2">
      <c r="A160" s="74"/>
      <c r="B160" s="75"/>
      <c r="C160" s="75"/>
      <c r="D160" s="17"/>
      <c r="E160" s="18"/>
    </row>
    <row r="161" spans="1:6" ht="18" customHeight="1" x14ac:dyDescent="0.2">
      <c r="A161" s="23" t="s">
        <v>143</v>
      </c>
      <c r="B161" s="75"/>
      <c r="C161" s="75"/>
      <c r="D161" s="17"/>
      <c r="E161" s="18"/>
    </row>
    <row r="162" spans="1:6" ht="18" customHeight="1" x14ac:dyDescent="0.2">
      <c r="A162" s="182" t="s">
        <v>13</v>
      </c>
      <c r="B162" s="182"/>
      <c r="C162" s="182"/>
      <c r="D162" s="140" t="s">
        <v>14</v>
      </c>
      <c r="E162" s="140"/>
    </row>
    <row r="163" spans="1:6" ht="18" customHeight="1" x14ac:dyDescent="0.2">
      <c r="A163" s="196" t="s">
        <v>144</v>
      </c>
      <c r="B163" s="196"/>
      <c r="C163" s="196"/>
      <c r="D163" s="143">
        <v>1</v>
      </c>
      <c r="E163" s="143"/>
    </row>
    <row r="164" spans="1:6" ht="18" customHeight="1" x14ac:dyDescent="0.2">
      <c r="A164" s="196" t="s">
        <v>145</v>
      </c>
      <c r="B164" s="196"/>
      <c r="C164" s="196"/>
      <c r="D164" s="143">
        <v>1</v>
      </c>
      <c r="E164" s="143"/>
    </row>
    <row r="165" spans="1:6" ht="18" customHeight="1" x14ac:dyDescent="0.2">
      <c r="A165" s="197" t="s">
        <v>146</v>
      </c>
      <c r="B165" s="197"/>
      <c r="C165" s="197"/>
      <c r="D165" s="158">
        <f>D163+D164</f>
        <v>2</v>
      </c>
      <c r="E165" s="158"/>
    </row>
    <row r="166" spans="1:6" s="57" customFormat="1" ht="5.25" customHeight="1" x14ac:dyDescent="0.2">
      <c r="A166" s="76"/>
      <c r="B166" s="77"/>
      <c r="C166" s="77"/>
      <c r="D166" s="19"/>
      <c r="E166" s="20"/>
    </row>
    <row r="167" spans="1:6" ht="14.25" customHeight="1" x14ac:dyDescent="0.2">
      <c r="A167" s="23" t="s">
        <v>147</v>
      </c>
      <c r="B167" s="75"/>
      <c r="C167" s="75"/>
      <c r="D167" s="17"/>
      <c r="E167" s="18"/>
    </row>
    <row r="168" spans="1:6" ht="16.5" customHeight="1" x14ac:dyDescent="0.2">
      <c r="A168" s="182" t="s">
        <v>13</v>
      </c>
      <c r="B168" s="182"/>
      <c r="C168" s="182"/>
      <c r="D168" s="140" t="s">
        <v>14</v>
      </c>
      <c r="E168" s="140"/>
    </row>
    <row r="169" spans="1:6" ht="18" customHeight="1" x14ac:dyDescent="0.2">
      <c r="A169" s="196" t="s">
        <v>137</v>
      </c>
      <c r="B169" s="196"/>
      <c r="C169" s="196"/>
      <c r="D169" s="143">
        <v>1</v>
      </c>
      <c r="E169" s="143"/>
      <c r="F169" s="73" t="s">
        <v>138</v>
      </c>
    </row>
    <row r="170" spans="1:6" ht="18" customHeight="1" x14ac:dyDescent="0.2">
      <c r="A170" s="196" t="s">
        <v>148</v>
      </c>
      <c r="B170" s="196"/>
      <c r="C170" s="196"/>
      <c r="D170" s="143">
        <v>1</v>
      </c>
      <c r="E170" s="143"/>
    </row>
    <row r="171" spans="1:6" ht="18" customHeight="1" x14ac:dyDescent="0.2">
      <c r="A171" s="196" t="s">
        <v>149</v>
      </c>
      <c r="B171" s="196"/>
      <c r="C171" s="196"/>
      <c r="D171" s="143">
        <v>12</v>
      </c>
      <c r="E171" s="143"/>
    </row>
    <row r="172" spans="1:6" ht="18" customHeight="1" x14ac:dyDescent="0.2">
      <c r="A172" s="196" t="s">
        <v>150</v>
      </c>
      <c r="B172" s="196"/>
      <c r="C172" s="196"/>
      <c r="D172" s="168">
        <f>D18</f>
        <v>1</v>
      </c>
      <c r="E172" s="168"/>
    </row>
    <row r="173" spans="1:6" ht="18" customHeight="1" x14ac:dyDescent="0.2">
      <c r="A173" s="196" t="s">
        <v>151</v>
      </c>
      <c r="B173" s="196"/>
      <c r="C173" s="196"/>
      <c r="D173" s="143">
        <v>1</v>
      </c>
      <c r="E173" s="143"/>
    </row>
    <row r="174" spans="1:6" ht="18" customHeight="1" x14ac:dyDescent="0.2">
      <c r="A174" s="197" t="s">
        <v>152</v>
      </c>
      <c r="B174" s="197"/>
      <c r="C174" s="197"/>
      <c r="D174" s="158">
        <f>D169-D170+D171+D172-D173</f>
        <v>12</v>
      </c>
      <c r="E174" s="158"/>
    </row>
    <row r="175" spans="1:6" ht="4.5" customHeight="1" x14ac:dyDescent="0.2">
      <c r="A175" s="78"/>
      <c r="B175" s="75"/>
      <c r="C175" s="75"/>
      <c r="D175" s="17"/>
      <c r="E175" s="18"/>
    </row>
    <row r="176" spans="1:6" ht="18" customHeight="1" x14ac:dyDescent="0.2">
      <c r="A176" s="182" t="s">
        <v>153</v>
      </c>
      <c r="B176" s="182"/>
      <c r="C176" s="182"/>
      <c r="D176" s="158">
        <f>D174+D159+D152+D165</f>
        <v>16</v>
      </c>
      <c r="E176" s="158"/>
    </row>
    <row r="177" spans="1:11" ht="5.25" customHeight="1" x14ac:dyDescent="0.2">
      <c r="A177" s="198"/>
      <c r="B177" s="198"/>
      <c r="C177" s="198"/>
      <c r="D177" s="17"/>
      <c r="E177" s="18"/>
    </row>
    <row r="178" spans="1:11" ht="15.75" customHeight="1" x14ac:dyDescent="0.2">
      <c r="A178" s="79" t="s">
        <v>154</v>
      </c>
      <c r="B178" s="75"/>
      <c r="C178" s="75"/>
      <c r="D178" s="17"/>
      <c r="E178" s="10"/>
    </row>
    <row r="179" spans="1:11" ht="18" customHeight="1" x14ac:dyDescent="0.2">
      <c r="A179" s="199" t="s">
        <v>13</v>
      </c>
      <c r="B179" s="199"/>
      <c r="C179" s="199"/>
      <c r="D179" s="200" t="s">
        <v>14</v>
      </c>
      <c r="E179" s="200"/>
    </row>
    <row r="180" spans="1:11" ht="18" customHeight="1" x14ac:dyDescent="0.2">
      <c r="A180" s="201" t="s">
        <v>155</v>
      </c>
      <c r="B180" s="201"/>
      <c r="C180" s="201"/>
      <c r="D180" s="169">
        <v>1</v>
      </c>
      <c r="E180" s="169"/>
    </row>
    <row r="181" spans="1:11" ht="18" customHeight="1" x14ac:dyDescent="0.2">
      <c r="A181" s="201" t="s">
        <v>156</v>
      </c>
      <c r="B181" s="201"/>
      <c r="C181" s="201"/>
      <c r="D181" s="169">
        <v>1</v>
      </c>
      <c r="E181" s="169"/>
    </row>
    <row r="182" spans="1:11" ht="18" customHeight="1" x14ac:dyDescent="0.2">
      <c r="A182" s="201" t="s">
        <v>157</v>
      </c>
      <c r="B182" s="201"/>
      <c r="C182" s="201"/>
      <c r="D182" s="169">
        <v>1</v>
      </c>
      <c r="E182" s="169"/>
    </row>
    <row r="183" spans="1:11" ht="18" customHeight="1" x14ac:dyDescent="0.2">
      <c r="A183" s="201" t="s">
        <v>158</v>
      </c>
      <c r="B183" s="201"/>
      <c r="C183" s="201"/>
      <c r="D183" s="169">
        <v>1</v>
      </c>
      <c r="E183" s="169"/>
    </row>
    <row r="184" spans="1:11" ht="18" customHeight="1" x14ac:dyDescent="0.2">
      <c r="A184" s="182" t="s">
        <v>159</v>
      </c>
      <c r="B184" s="182"/>
      <c r="C184" s="182"/>
      <c r="D184" s="158">
        <f>SUM(D180:D183)</f>
        <v>4</v>
      </c>
      <c r="E184" s="158"/>
    </row>
    <row r="185" spans="1:11" ht="3" customHeight="1" x14ac:dyDescent="0.2">
      <c r="A185" s="74"/>
      <c r="B185" s="75"/>
      <c r="C185" s="75"/>
      <c r="D185" s="17"/>
      <c r="E185" s="18"/>
      <c r="H185" s="10"/>
    </row>
    <row r="186" spans="1:11" ht="15" customHeight="1" x14ac:dyDescent="0.2">
      <c r="A186" s="79" t="s">
        <v>160</v>
      </c>
      <c r="B186" s="75"/>
      <c r="C186" s="75"/>
      <c r="D186" s="17"/>
      <c r="E186" s="10"/>
      <c r="I186" s="10"/>
      <c r="K186" s="10"/>
    </row>
    <row r="187" spans="1:11" ht="15" customHeight="1" x14ac:dyDescent="0.2">
      <c r="A187" s="199" t="s">
        <v>13</v>
      </c>
      <c r="B187" s="199"/>
      <c r="C187" s="199"/>
      <c r="D187" s="200" t="s">
        <v>14</v>
      </c>
      <c r="E187" s="200"/>
      <c r="I187" s="10"/>
      <c r="K187" s="10"/>
    </row>
    <row r="188" spans="1:11" ht="18" customHeight="1" x14ac:dyDescent="0.2">
      <c r="A188" s="186" t="s">
        <v>137</v>
      </c>
      <c r="B188" s="186"/>
      <c r="C188" s="186"/>
      <c r="D188" s="143">
        <v>1</v>
      </c>
      <c r="E188" s="143"/>
      <c r="F188" s="73" t="s">
        <v>138</v>
      </c>
      <c r="I188" s="10"/>
      <c r="K188" s="10"/>
    </row>
    <row r="189" spans="1:11" ht="18" customHeight="1" x14ac:dyDescent="0.2">
      <c r="A189" s="186" t="s">
        <v>161</v>
      </c>
      <c r="B189" s="186"/>
      <c r="C189" s="186"/>
      <c r="D189" s="168">
        <f>D37</f>
        <v>3.52772</v>
      </c>
      <c r="E189" s="168"/>
      <c r="I189" s="10"/>
      <c r="K189" s="10"/>
    </row>
    <row r="190" spans="1:11" ht="18" customHeight="1" x14ac:dyDescent="0.2">
      <c r="A190" s="186" t="s">
        <v>162</v>
      </c>
      <c r="B190" s="186"/>
      <c r="C190" s="186"/>
      <c r="D190" s="143">
        <v>1</v>
      </c>
      <c r="E190" s="143"/>
      <c r="I190" s="10"/>
      <c r="K190" s="10"/>
    </row>
    <row r="191" spans="1:11" ht="18" customHeight="1" x14ac:dyDescent="0.2">
      <c r="A191" s="186" t="s">
        <v>163</v>
      </c>
      <c r="B191" s="186"/>
      <c r="C191" s="186"/>
      <c r="D191" s="143">
        <v>1</v>
      </c>
      <c r="E191" s="143"/>
      <c r="I191" s="10"/>
    </row>
    <row r="192" spans="1:11" ht="18" customHeight="1" x14ac:dyDescent="0.2">
      <c r="A192" s="186" t="s">
        <v>164</v>
      </c>
      <c r="B192" s="186"/>
      <c r="C192" s="186"/>
      <c r="D192" s="143">
        <v>1</v>
      </c>
      <c r="E192" s="143"/>
      <c r="I192" s="10"/>
    </row>
    <row r="193" spans="1:9" ht="18" customHeight="1" x14ac:dyDescent="0.2">
      <c r="A193" s="197" t="s">
        <v>165</v>
      </c>
      <c r="B193" s="197"/>
      <c r="C193" s="197"/>
      <c r="D193" s="158">
        <f>D188+D189-D190-D191-D192</f>
        <v>1.5277200000000004</v>
      </c>
      <c r="E193" s="158"/>
    </row>
    <row r="194" spans="1:9" ht="3.75" customHeight="1" x14ac:dyDescent="0.2">
      <c r="A194" s="74"/>
      <c r="B194" s="75"/>
      <c r="C194" s="75"/>
      <c r="D194" s="17"/>
      <c r="E194" s="18"/>
    </row>
    <row r="195" spans="1:9" ht="15.75" customHeight="1" x14ac:dyDescent="0.2">
      <c r="A195" s="79" t="s">
        <v>166</v>
      </c>
      <c r="B195" s="75"/>
      <c r="C195" s="75"/>
      <c r="D195" s="17"/>
      <c r="E195" s="10"/>
    </row>
    <row r="196" spans="1:9" ht="18" customHeight="1" x14ac:dyDescent="0.2">
      <c r="A196" s="199" t="s">
        <v>13</v>
      </c>
      <c r="B196" s="199"/>
      <c r="C196" s="199"/>
      <c r="D196" s="200" t="s">
        <v>14</v>
      </c>
      <c r="E196" s="200"/>
    </row>
    <row r="197" spans="1:9" ht="18" customHeight="1" x14ac:dyDescent="0.2">
      <c r="A197" s="186" t="s">
        <v>167</v>
      </c>
      <c r="B197" s="186"/>
      <c r="C197" s="186"/>
      <c r="D197" s="143">
        <v>1</v>
      </c>
      <c r="E197" s="143"/>
    </row>
    <row r="198" spans="1:9" ht="18" customHeight="1" x14ac:dyDescent="0.2">
      <c r="A198" s="186" t="s">
        <v>168</v>
      </c>
      <c r="B198" s="186"/>
      <c r="C198" s="186"/>
      <c r="D198" s="143">
        <v>1</v>
      </c>
      <c r="E198" s="143"/>
    </row>
    <row r="199" spans="1:9" ht="18" customHeight="1" x14ac:dyDescent="0.2">
      <c r="A199" s="186" t="s">
        <v>169</v>
      </c>
      <c r="B199" s="186"/>
      <c r="C199" s="186"/>
      <c r="D199" s="143">
        <v>1</v>
      </c>
      <c r="E199" s="143"/>
    </row>
    <row r="200" spans="1:9" ht="18" customHeight="1" x14ac:dyDescent="0.2">
      <c r="A200" s="186" t="s">
        <v>170</v>
      </c>
      <c r="B200" s="186"/>
      <c r="C200" s="186"/>
      <c r="D200" s="143">
        <v>1</v>
      </c>
      <c r="E200" s="143"/>
    </row>
    <row r="201" spans="1:9" ht="18" customHeight="1" x14ac:dyDescent="0.2">
      <c r="A201" s="186" t="s">
        <v>171</v>
      </c>
      <c r="B201" s="186"/>
      <c r="C201" s="186"/>
      <c r="D201" s="143">
        <v>1</v>
      </c>
      <c r="E201" s="143"/>
    </row>
    <row r="202" spans="1:9" ht="18" customHeight="1" x14ac:dyDescent="0.2">
      <c r="A202" s="182" t="s">
        <v>159</v>
      </c>
      <c r="B202" s="182"/>
      <c r="C202" s="182"/>
      <c r="D202" s="158">
        <f>SUM(D197:D201)</f>
        <v>5</v>
      </c>
      <c r="E202" s="158"/>
      <c r="H202" s="53"/>
      <c r="I202" s="53"/>
    </row>
    <row r="203" spans="1:9" ht="4.5" customHeight="1" x14ac:dyDescent="0.2">
      <c r="A203" s="80"/>
      <c r="B203" s="80"/>
      <c r="C203" s="80"/>
      <c r="D203" s="21"/>
      <c r="E203" s="21"/>
    </row>
    <row r="204" spans="1:9" ht="16.5" customHeight="1" x14ac:dyDescent="0.2">
      <c r="A204" s="79" t="s">
        <v>172</v>
      </c>
      <c r="B204" s="75"/>
      <c r="C204" s="75"/>
      <c r="D204" s="17"/>
      <c r="E204" s="10"/>
    </row>
    <row r="205" spans="1:9" ht="14.25" customHeight="1" x14ac:dyDescent="0.2">
      <c r="A205" s="182" t="s">
        <v>13</v>
      </c>
      <c r="B205" s="182"/>
      <c r="C205" s="182"/>
      <c r="D205" s="200" t="s">
        <v>14</v>
      </c>
      <c r="E205" s="200"/>
    </row>
    <row r="206" spans="1:9" ht="18" customHeight="1" x14ac:dyDescent="0.2">
      <c r="A206" s="186" t="s">
        <v>137</v>
      </c>
      <c r="B206" s="186"/>
      <c r="C206" s="186"/>
      <c r="D206" s="143">
        <v>0</v>
      </c>
      <c r="E206" s="143"/>
      <c r="F206" s="73" t="s">
        <v>138</v>
      </c>
    </row>
    <row r="207" spans="1:9" ht="18" customHeight="1" x14ac:dyDescent="0.2">
      <c r="A207" s="186" t="s">
        <v>173</v>
      </c>
      <c r="B207" s="186"/>
      <c r="C207" s="186"/>
      <c r="D207" s="143">
        <v>1</v>
      </c>
      <c r="E207" s="143"/>
    </row>
    <row r="208" spans="1:9" ht="18" customHeight="1" x14ac:dyDescent="0.2">
      <c r="A208" s="186" t="s">
        <v>174</v>
      </c>
      <c r="B208" s="186"/>
      <c r="C208" s="186"/>
      <c r="D208" s="168">
        <f>D202</f>
        <v>5</v>
      </c>
      <c r="E208" s="168"/>
    </row>
    <row r="209" spans="1:9" ht="18" customHeight="1" x14ac:dyDescent="0.2">
      <c r="A209" s="197" t="s">
        <v>175</v>
      </c>
      <c r="B209" s="197"/>
      <c r="C209" s="197"/>
      <c r="D209" s="158">
        <f>D206+D207-D208</f>
        <v>-4</v>
      </c>
      <c r="E209" s="158"/>
    </row>
    <row r="210" spans="1:9" ht="3" customHeight="1" x14ac:dyDescent="0.2">
      <c r="A210" s="81"/>
      <c r="B210" s="82"/>
      <c r="C210" s="82"/>
      <c r="D210" s="21"/>
      <c r="E210" s="22"/>
      <c r="H210" s="53"/>
      <c r="I210" s="53"/>
    </row>
    <row r="211" spans="1:9" ht="14.25" customHeight="1" x14ac:dyDescent="0.2">
      <c r="A211" s="23" t="s">
        <v>176</v>
      </c>
      <c r="B211" s="82"/>
      <c r="C211" s="82"/>
      <c r="D211" s="21"/>
      <c r="E211" s="22"/>
      <c r="H211" s="53"/>
      <c r="I211" s="53"/>
    </row>
    <row r="212" spans="1:9" ht="13.5" customHeight="1" x14ac:dyDescent="0.2">
      <c r="A212" s="182" t="s">
        <v>13</v>
      </c>
      <c r="B212" s="182"/>
      <c r="C212" s="182"/>
      <c r="D212" s="140" t="s">
        <v>14</v>
      </c>
      <c r="E212" s="140"/>
      <c r="H212" s="53"/>
      <c r="I212" s="53"/>
    </row>
    <row r="213" spans="1:9" ht="18" customHeight="1" x14ac:dyDescent="0.2">
      <c r="A213" s="186" t="s">
        <v>177</v>
      </c>
      <c r="B213" s="186"/>
      <c r="C213" s="186"/>
      <c r="D213" s="143">
        <v>1</v>
      </c>
      <c r="E213" s="143"/>
      <c r="H213" s="53"/>
      <c r="I213" s="53"/>
    </row>
    <row r="214" spans="1:9" ht="16.5" customHeight="1" x14ac:dyDescent="0.2">
      <c r="A214" s="197" t="s">
        <v>178</v>
      </c>
      <c r="B214" s="197"/>
      <c r="C214" s="197"/>
      <c r="D214" s="158">
        <f>D213</f>
        <v>1</v>
      </c>
      <c r="E214" s="158"/>
      <c r="H214" s="53"/>
      <c r="I214" s="53"/>
    </row>
    <row r="215" spans="1:9" ht="18" customHeight="1" x14ac:dyDescent="0.2">
      <c r="A215" s="24" t="s">
        <v>179</v>
      </c>
      <c r="B215" s="83"/>
      <c r="C215" s="83"/>
      <c r="D215" s="25"/>
      <c r="E215" s="26"/>
      <c r="H215" s="53"/>
      <c r="I215" s="53"/>
    </row>
    <row r="216" spans="1:9" ht="11.25" customHeight="1" x14ac:dyDescent="0.2">
      <c r="A216" s="27"/>
      <c r="B216" s="27"/>
      <c r="C216" s="84"/>
      <c r="D216" s="175"/>
      <c r="E216" s="175"/>
      <c r="H216" s="53"/>
      <c r="I216" s="53"/>
    </row>
    <row r="217" spans="1:9" ht="18" customHeight="1" x14ac:dyDescent="0.2">
      <c r="A217" s="46"/>
      <c r="B217" s="46" t="s">
        <v>73</v>
      </c>
      <c r="C217" s="60" t="s">
        <v>74</v>
      </c>
      <c r="D217" s="175" t="s">
        <v>73</v>
      </c>
      <c r="E217" s="175"/>
      <c r="H217" s="53"/>
      <c r="I217" s="53"/>
    </row>
    <row r="218" spans="1:9" ht="28.5" customHeight="1" x14ac:dyDescent="0.2">
      <c r="A218" s="28"/>
      <c r="B218" s="63" t="s">
        <v>75</v>
      </c>
      <c r="C218" s="64" t="s">
        <v>76</v>
      </c>
      <c r="D218" s="69" t="s">
        <v>77</v>
      </c>
      <c r="E218" s="70"/>
      <c r="H218" s="53"/>
      <c r="I218" s="53"/>
    </row>
    <row r="219" spans="1:9" ht="18" customHeight="1" x14ac:dyDescent="0.2">
      <c r="H219" s="53"/>
      <c r="I219" s="53"/>
    </row>
    <row r="220" spans="1:9" ht="18" customHeight="1" x14ac:dyDescent="0.2">
      <c r="H220" s="53"/>
      <c r="I220" s="53"/>
    </row>
    <row r="221" spans="1:9" ht="18" hidden="1" customHeight="1" x14ac:dyDescent="0.2">
      <c r="B221" s="45" t="s">
        <v>180</v>
      </c>
      <c r="H221" s="53"/>
      <c r="I221" s="53"/>
    </row>
    <row r="222" spans="1:9" ht="18" hidden="1" customHeight="1" x14ac:dyDescent="0.2">
      <c r="B222" s="45" t="s">
        <v>12</v>
      </c>
      <c r="H222" s="53"/>
      <c r="I222" s="53"/>
    </row>
    <row r="229" ht="15.75" customHeight="1" x14ac:dyDescent="0.2"/>
  </sheetData>
  <sheetProtection password="E3A5" sheet="1" objects="1" scenarios="1"/>
  <mergeCells count="382">
    <mergeCell ref="D217:E217"/>
    <mergeCell ref="A209:C209"/>
    <mergeCell ref="D209:E209"/>
    <mergeCell ref="A212:C212"/>
    <mergeCell ref="D212:E212"/>
    <mergeCell ref="A213:C213"/>
    <mergeCell ref="D213:E213"/>
    <mergeCell ref="A214:C214"/>
    <mergeCell ref="D214:E214"/>
    <mergeCell ref="D216:E216"/>
    <mergeCell ref="A202:C202"/>
    <mergeCell ref="D202:E202"/>
    <mergeCell ref="A205:C205"/>
    <mergeCell ref="D205:E205"/>
    <mergeCell ref="A206:C206"/>
    <mergeCell ref="D206:E206"/>
    <mergeCell ref="A207:C207"/>
    <mergeCell ref="D207:E207"/>
    <mergeCell ref="A208:C208"/>
    <mergeCell ref="D208:E208"/>
    <mergeCell ref="A197:C197"/>
    <mergeCell ref="D197:E197"/>
    <mergeCell ref="A198:C198"/>
    <mergeCell ref="D198:E198"/>
    <mergeCell ref="A199:C199"/>
    <mergeCell ref="D199:E199"/>
    <mergeCell ref="A200:C200"/>
    <mergeCell ref="D200:E200"/>
    <mergeCell ref="A201:C201"/>
    <mergeCell ref="D201:E201"/>
    <mergeCell ref="A190:C190"/>
    <mergeCell ref="D190:E190"/>
    <mergeCell ref="A191:C191"/>
    <mergeCell ref="D191:E191"/>
    <mergeCell ref="A192:C192"/>
    <mergeCell ref="D192:E192"/>
    <mergeCell ref="A193:C193"/>
    <mergeCell ref="D193:E193"/>
    <mergeCell ref="A196:C196"/>
    <mergeCell ref="D196:E196"/>
    <mergeCell ref="A183:C183"/>
    <mergeCell ref="D183:E183"/>
    <mergeCell ref="A184:C184"/>
    <mergeCell ref="D184:E184"/>
    <mergeCell ref="A187:C187"/>
    <mergeCell ref="D187:E187"/>
    <mergeCell ref="A188:C188"/>
    <mergeCell ref="D188:E188"/>
    <mergeCell ref="A189:C189"/>
    <mergeCell ref="D189:E189"/>
    <mergeCell ref="A177:C177"/>
    <mergeCell ref="A179:C179"/>
    <mergeCell ref="D179:E179"/>
    <mergeCell ref="A180:C180"/>
    <mergeCell ref="D180:E180"/>
    <mergeCell ref="A181:C181"/>
    <mergeCell ref="D181:E181"/>
    <mergeCell ref="A182:C182"/>
    <mergeCell ref="D182:E182"/>
    <mergeCell ref="A171:C171"/>
    <mergeCell ref="D171:E171"/>
    <mergeCell ref="A172:C172"/>
    <mergeCell ref="D172:E172"/>
    <mergeCell ref="A173:C173"/>
    <mergeCell ref="D173:E173"/>
    <mergeCell ref="A174:C174"/>
    <mergeCell ref="D174:E174"/>
    <mergeCell ref="A176:C176"/>
    <mergeCell ref="D176:E176"/>
    <mergeCell ref="A164:C164"/>
    <mergeCell ref="D164:E164"/>
    <mergeCell ref="A165:C165"/>
    <mergeCell ref="D165:E165"/>
    <mergeCell ref="A168:C168"/>
    <mergeCell ref="D168:E168"/>
    <mergeCell ref="A169:C169"/>
    <mergeCell ref="D169:E169"/>
    <mergeCell ref="A170:C170"/>
    <mergeCell ref="D170:E170"/>
    <mergeCell ref="A157:C157"/>
    <mergeCell ref="D157:E157"/>
    <mergeCell ref="A158:C158"/>
    <mergeCell ref="D158:E158"/>
    <mergeCell ref="A159:C159"/>
    <mergeCell ref="D159:E159"/>
    <mergeCell ref="A162:C162"/>
    <mergeCell ref="D162:E162"/>
    <mergeCell ref="A163:C163"/>
    <mergeCell ref="D163:E163"/>
    <mergeCell ref="A150:C150"/>
    <mergeCell ref="D150:E150"/>
    <mergeCell ref="A151:C151"/>
    <mergeCell ref="D151:E151"/>
    <mergeCell ref="A152:C152"/>
    <mergeCell ref="D152:E152"/>
    <mergeCell ref="A155:C155"/>
    <mergeCell ref="D155:E155"/>
    <mergeCell ref="A156:C156"/>
    <mergeCell ref="D156:E156"/>
    <mergeCell ref="A143:B143"/>
    <mergeCell ref="C143:E143"/>
    <mergeCell ref="A144:B144"/>
    <mergeCell ref="C144:E144"/>
    <mergeCell ref="B146:C146"/>
    <mergeCell ref="A148:C148"/>
    <mergeCell ref="D148:E148"/>
    <mergeCell ref="A149:C149"/>
    <mergeCell ref="D149:E149"/>
    <mergeCell ref="A131:C131"/>
    <mergeCell ref="D131:E131"/>
    <mergeCell ref="A132:C132"/>
    <mergeCell ref="D132:E132"/>
    <mergeCell ref="A133:C133"/>
    <mergeCell ref="D133:E133"/>
    <mergeCell ref="D134:E134"/>
    <mergeCell ref="D136:E136"/>
    <mergeCell ref="A138:A141"/>
    <mergeCell ref="B138:C138"/>
    <mergeCell ref="D138:E138"/>
    <mergeCell ref="B139:C139"/>
    <mergeCell ref="D139:D140"/>
    <mergeCell ref="E139:E140"/>
    <mergeCell ref="B140:C140"/>
    <mergeCell ref="B141:C141"/>
    <mergeCell ref="D141:D142"/>
    <mergeCell ref="E141:E142"/>
    <mergeCell ref="B142:C142"/>
    <mergeCell ref="A126:C126"/>
    <mergeCell ref="D126:E126"/>
    <mergeCell ref="A127:C127"/>
    <mergeCell ref="D127:E127"/>
    <mergeCell ref="A128:C128"/>
    <mergeCell ref="D128:E128"/>
    <mergeCell ref="A129:C129"/>
    <mergeCell ref="D129:E129"/>
    <mergeCell ref="A130:C130"/>
    <mergeCell ref="D130:E130"/>
    <mergeCell ref="A121:C121"/>
    <mergeCell ref="D121:E121"/>
    <mergeCell ref="A122:C122"/>
    <mergeCell ref="D122:E122"/>
    <mergeCell ref="A123:C123"/>
    <mergeCell ref="D123:E123"/>
    <mergeCell ref="A124:C124"/>
    <mergeCell ref="D124:E124"/>
    <mergeCell ref="A125:C125"/>
    <mergeCell ref="D125:E125"/>
    <mergeCell ref="A116:C116"/>
    <mergeCell ref="D116:E116"/>
    <mergeCell ref="A117:C117"/>
    <mergeCell ref="D117:E117"/>
    <mergeCell ref="A118:C118"/>
    <mergeCell ref="D118:E118"/>
    <mergeCell ref="A119:C119"/>
    <mergeCell ref="D119:E119"/>
    <mergeCell ref="A120:C120"/>
    <mergeCell ref="D120:E120"/>
    <mergeCell ref="A111:C111"/>
    <mergeCell ref="D111:E111"/>
    <mergeCell ref="A112:C112"/>
    <mergeCell ref="D112:E112"/>
    <mergeCell ref="A113:C113"/>
    <mergeCell ref="D113:E113"/>
    <mergeCell ref="A114:C114"/>
    <mergeCell ref="D114:E114"/>
    <mergeCell ref="A115:C115"/>
    <mergeCell ref="D115:E115"/>
    <mergeCell ref="A106:C106"/>
    <mergeCell ref="D106:E106"/>
    <mergeCell ref="A107:C107"/>
    <mergeCell ref="D107:E107"/>
    <mergeCell ref="A108:C108"/>
    <mergeCell ref="D108:E108"/>
    <mergeCell ref="A109:C109"/>
    <mergeCell ref="D109:E109"/>
    <mergeCell ref="A110:C110"/>
    <mergeCell ref="D110:E110"/>
    <mergeCell ref="A101:C101"/>
    <mergeCell ref="D101:E101"/>
    <mergeCell ref="A102:C102"/>
    <mergeCell ref="D102:E102"/>
    <mergeCell ref="A103:C103"/>
    <mergeCell ref="D103:E103"/>
    <mergeCell ref="A104:C104"/>
    <mergeCell ref="D104:E104"/>
    <mergeCell ref="A105:C105"/>
    <mergeCell ref="D105:E105"/>
    <mergeCell ref="A96:C96"/>
    <mergeCell ref="D96:E96"/>
    <mergeCell ref="A97:C97"/>
    <mergeCell ref="D97:E97"/>
    <mergeCell ref="A98:C98"/>
    <mergeCell ref="D98:E98"/>
    <mergeCell ref="A99:C99"/>
    <mergeCell ref="D99:E99"/>
    <mergeCell ref="A100:C100"/>
    <mergeCell ref="D100:E100"/>
    <mergeCell ref="A91:C91"/>
    <mergeCell ref="D91:E91"/>
    <mergeCell ref="A92:C92"/>
    <mergeCell ref="D92:E92"/>
    <mergeCell ref="A93:C93"/>
    <mergeCell ref="D93:E93"/>
    <mergeCell ref="A94:C94"/>
    <mergeCell ref="D94:E94"/>
    <mergeCell ref="A95:C95"/>
    <mergeCell ref="D95:E95"/>
    <mergeCell ref="A86:C86"/>
    <mergeCell ref="D86:E86"/>
    <mergeCell ref="A87:C87"/>
    <mergeCell ref="D87:E87"/>
    <mergeCell ref="A88:C88"/>
    <mergeCell ref="D88:E88"/>
    <mergeCell ref="A89:C89"/>
    <mergeCell ref="D89:E89"/>
    <mergeCell ref="A90:C90"/>
    <mergeCell ref="D90:E90"/>
    <mergeCell ref="A81:C81"/>
    <mergeCell ref="D81:E81"/>
    <mergeCell ref="A82:C82"/>
    <mergeCell ref="D82:E82"/>
    <mergeCell ref="A83:C83"/>
    <mergeCell ref="D83:E83"/>
    <mergeCell ref="A84:C84"/>
    <mergeCell ref="D84:E84"/>
    <mergeCell ref="A85:C85"/>
    <mergeCell ref="D85:E85"/>
    <mergeCell ref="A76:B76"/>
    <mergeCell ref="C76:E76"/>
    <mergeCell ref="A77:B77"/>
    <mergeCell ref="C77:E77"/>
    <mergeCell ref="A78:C78"/>
    <mergeCell ref="D78:E78"/>
    <mergeCell ref="A79:C79"/>
    <mergeCell ref="D79:E79"/>
    <mergeCell ref="A80:C80"/>
    <mergeCell ref="D80:E80"/>
    <mergeCell ref="A66:C66"/>
    <mergeCell ref="D66:E66"/>
    <mergeCell ref="A67:C67"/>
    <mergeCell ref="D67:E67"/>
    <mergeCell ref="D68:E68"/>
    <mergeCell ref="D69:E69"/>
    <mergeCell ref="D70:E70"/>
    <mergeCell ref="A71:A74"/>
    <mergeCell ref="B71:C71"/>
    <mergeCell ref="D71:E71"/>
    <mergeCell ref="B72:C72"/>
    <mergeCell ref="D72:D73"/>
    <mergeCell ref="E72:E73"/>
    <mergeCell ref="B73:C73"/>
    <mergeCell ref="B74:C74"/>
    <mergeCell ref="D74:D75"/>
    <mergeCell ref="E74:E75"/>
    <mergeCell ref="A61:C61"/>
    <mergeCell ref="D61:E61"/>
    <mergeCell ref="A62:C62"/>
    <mergeCell ref="D62:E62"/>
    <mergeCell ref="A63:C63"/>
    <mergeCell ref="D63:E63"/>
    <mergeCell ref="A64:C64"/>
    <mergeCell ref="D64:E64"/>
    <mergeCell ref="A65:C65"/>
    <mergeCell ref="D65:E65"/>
    <mergeCell ref="A56:C56"/>
    <mergeCell ref="D56:E56"/>
    <mergeCell ref="A57:C57"/>
    <mergeCell ref="D57:E57"/>
    <mergeCell ref="A58:C58"/>
    <mergeCell ref="D58:E58"/>
    <mergeCell ref="A59:C59"/>
    <mergeCell ref="D59:E59"/>
    <mergeCell ref="A60:C60"/>
    <mergeCell ref="D60:E60"/>
    <mergeCell ref="A51:C51"/>
    <mergeCell ref="D51:E51"/>
    <mergeCell ref="A52:C52"/>
    <mergeCell ref="D52:E52"/>
    <mergeCell ref="A53:C53"/>
    <mergeCell ref="D53:E53"/>
    <mergeCell ref="A54:C54"/>
    <mergeCell ref="D54:E54"/>
    <mergeCell ref="A55:C55"/>
    <mergeCell ref="D55:E55"/>
    <mergeCell ref="A46:C46"/>
    <mergeCell ref="D46:E46"/>
    <mergeCell ref="A47:C47"/>
    <mergeCell ref="D47:E47"/>
    <mergeCell ref="A48:C48"/>
    <mergeCell ref="D48:E48"/>
    <mergeCell ref="A49:C49"/>
    <mergeCell ref="D49:E49"/>
    <mergeCell ref="A50:C50"/>
    <mergeCell ref="D50:E50"/>
    <mergeCell ref="A41:C41"/>
    <mergeCell ref="D41:E41"/>
    <mergeCell ref="A42:C42"/>
    <mergeCell ref="D42:E42"/>
    <mergeCell ref="A43:C43"/>
    <mergeCell ref="D43:E43"/>
    <mergeCell ref="A44:C44"/>
    <mergeCell ref="D44:E44"/>
    <mergeCell ref="A45:C45"/>
    <mergeCell ref="D45:E45"/>
    <mergeCell ref="A36:C36"/>
    <mergeCell ref="D36:E36"/>
    <mergeCell ref="A37:C37"/>
    <mergeCell ref="D37:E37"/>
    <mergeCell ref="A38:C38"/>
    <mergeCell ref="D38:E38"/>
    <mergeCell ref="A39:C39"/>
    <mergeCell ref="D39:E39"/>
    <mergeCell ref="A40:C40"/>
    <mergeCell ref="D40:E40"/>
    <mergeCell ref="A31:C31"/>
    <mergeCell ref="D31:E31"/>
    <mergeCell ref="A32:C32"/>
    <mergeCell ref="D32:E32"/>
    <mergeCell ref="A33:C33"/>
    <mergeCell ref="D33:E33"/>
    <mergeCell ref="A34:C34"/>
    <mergeCell ref="D34:E34"/>
    <mergeCell ref="A35:C35"/>
    <mergeCell ref="D35:E35"/>
    <mergeCell ref="A26:C26"/>
    <mergeCell ref="D26:E26"/>
    <mergeCell ref="A27:C27"/>
    <mergeCell ref="D27:E27"/>
    <mergeCell ref="A28:C28"/>
    <mergeCell ref="D28:E28"/>
    <mergeCell ref="A29:C29"/>
    <mergeCell ref="D29:E29"/>
    <mergeCell ref="A30:C30"/>
    <mergeCell ref="D30:E30"/>
    <mergeCell ref="A21:C21"/>
    <mergeCell ref="D21:E21"/>
    <mergeCell ref="A22:C22"/>
    <mergeCell ref="D22:E22"/>
    <mergeCell ref="A23:C23"/>
    <mergeCell ref="D23:E23"/>
    <mergeCell ref="A24:C24"/>
    <mergeCell ref="D24:E24"/>
    <mergeCell ref="A25:C25"/>
    <mergeCell ref="A16:C16"/>
    <mergeCell ref="D16:E16"/>
    <mergeCell ref="A17:C17"/>
    <mergeCell ref="D17:E17"/>
    <mergeCell ref="A18:C18"/>
    <mergeCell ref="D18:E18"/>
    <mergeCell ref="A19:C19"/>
    <mergeCell ref="D19:E19"/>
    <mergeCell ref="A20:C20"/>
    <mergeCell ref="D20:E20"/>
    <mergeCell ref="A11:C11"/>
    <mergeCell ref="D11:E11"/>
    <mergeCell ref="A12:C12"/>
    <mergeCell ref="D12:E12"/>
    <mergeCell ref="A13:C13"/>
    <mergeCell ref="D13:E13"/>
    <mergeCell ref="A14:C14"/>
    <mergeCell ref="D14:E14"/>
    <mergeCell ref="A15:C15"/>
    <mergeCell ref="D15:E15"/>
    <mergeCell ref="G4:H4"/>
    <mergeCell ref="G5:H5"/>
    <mergeCell ref="A6:B6"/>
    <mergeCell ref="A7:B7"/>
    <mergeCell ref="A8:C8"/>
    <mergeCell ref="D8:E9"/>
    <mergeCell ref="A9:C9"/>
    <mergeCell ref="A10:C10"/>
    <mergeCell ref="D10:E10"/>
    <mergeCell ref="A1:A4"/>
    <mergeCell ref="B1:C1"/>
    <mergeCell ref="D1:E1"/>
    <mergeCell ref="B2:C2"/>
    <mergeCell ref="D2:D3"/>
    <mergeCell ref="E2:E3"/>
    <mergeCell ref="B3:C3"/>
    <mergeCell ref="B4:C4"/>
    <mergeCell ref="D4:D5"/>
    <mergeCell ref="E4:E5"/>
  </mergeCells>
  <dataValidations count="1">
    <dataValidation type="list" allowBlank="1" showInputMessage="1" showErrorMessage="1" sqref="E6" xr:uid="{00000000-0002-0000-0000-000000000000}">
      <formula1>$B$221:$B$222</formula1>
    </dataValidation>
  </dataValidations>
  <printOptions horizontalCentered="1"/>
  <pageMargins left="0.59055118110236227" right="0" top="0.39370078740157483" bottom="0" header="0.51181102362204722" footer="0.51181102362204722"/>
  <pageSetup paperSize="9" scale="61" firstPageNumber="0" orientation="portrait" horizontalDpi="300" verticalDpi="300" r:id="rId1"/>
  <rowBreaks count="2" manualBreakCount="2">
    <brk id="70" max="16383" man="1"/>
    <brk id="137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Plan7">
    <tabColor rgb="FFFF0000"/>
  </sheetPr>
  <dimension ref="A1:AML43"/>
  <sheetViews>
    <sheetView tabSelected="1" zoomScale="70" zoomScaleNormal="70" workbookViewId="0">
      <selection activeCell="J56" sqref="J56"/>
    </sheetView>
  </sheetViews>
  <sheetFormatPr defaultRowHeight="12.75" x14ac:dyDescent="0.2"/>
  <cols>
    <col min="1" max="1" width="8.5703125" style="1" customWidth="1"/>
    <col min="2" max="2" width="21.140625" style="1" customWidth="1"/>
    <col min="3" max="3" width="46.140625" style="1" customWidth="1"/>
    <col min="4" max="4" width="17.85546875" style="1" customWidth="1"/>
    <col min="5" max="5" width="23.42578125" style="1" customWidth="1"/>
    <col min="6" max="6" width="12.7109375" style="1" customWidth="1"/>
    <col min="7" max="8" width="12.28515625" style="1" customWidth="1"/>
    <col min="9" max="9" width="17.5703125" style="1" customWidth="1"/>
    <col min="10" max="10" width="25.28515625" style="1" customWidth="1"/>
    <col min="11" max="11" width="34" style="1" customWidth="1"/>
    <col min="12" max="12" width="14.28515625" style="1" customWidth="1"/>
    <col min="13" max="13" width="28.5703125" style="1" customWidth="1"/>
    <col min="14" max="14" width="11.5703125" style="1"/>
    <col min="15" max="262" width="9.140625" style="1" customWidth="1"/>
    <col min="263" max="264" width="14.28515625" style="1" customWidth="1"/>
    <col min="265" max="265" width="20.7109375" style="1" customWidth="1"/>
    <col min="266" max="266" width="50.7109375" style="1" customWidth="1"/>
    <col min="267" max="267" width="18.42578125" style="1" customWidth="1"/>
    <col min="268" max="268" width="14.28515625" style="1" customWidth="1"/>
    <col min="269" max="269" width="28.5703125" style="1" customWidth="1"/>
    <col min="270" max="270" width="11.5703125" style="1"/>
    <col min="271" max="518" width="9.140625" style="1" customWidth="1"/>
    <col min="519" max="520" width="14.28515625" style="1" customWidth="1"/>
    <col min="521" max="521" width="20.7109375" style="1" customWidth="1"/>
    <col min="522" max="522" width="50.7109375" style="1" customWidth="1"/>
    <col min="523" max="523" width="18.42578125" style="1" customWidth="1"/>
    <col min="524" max="524" width="14.28515625" style="1" customWidth="1"/>
    <col min="525" max="525" width="28.5703125" style="1" customWidth="1"/>
    <col min="526" max="526" width="11.5703125" style="1"/>
    <col min="527" max="774" width="9.140625" style="1" customWidth="1"/>
    <col min="775" max="776" width="14.28515625" style="1" customWidth="1"/>
    <col min="777" max="777" width="20.7109375" style="1" customWidth="1"/>
    <col min="778" max="778" width="50.7109375" style="1" customWidth="1"/>
    <col min="779" max="779" width="18.42578125" style="1" customWidth="1"/>
    <col min="780" max="780" width="14.28515625" style="1" customWidth="1"/>
    <col min="781" max="781" width="28.5703125" style="1" customWidth="1"/>
    <col min="782" max="782" width="11.5703125" style="1"/>
    <col min="783" max="1026" width="9.140625" style="1" customWidth="1"/>
  </cols>
  <sheetData>
    <row r="1" spans="1:11" ht="15" x14ac:dyDescent="0.2">
      <c r="A1" s="202"/>
      <c r="B1" s="29" t="s">
        <v>0</v>
      </c>
      <c r="C1" s="29"/>
      <c r="D1" s="29"/>
    </row>
    <row r="2" spans="1:11" ht="15.75" customHeight="1" x14ac:dyDescent="0.2">
      <c r="A2" s="202"/>
      <c r="B2" s="29" t="s">
        <v>2</v>
      </c>
      <c r="C2" s="29"/>
      <c r="D2" s="29"/>
    </row>
    <row r="3" spans="1:11" ht="15.75" customHeight="1" x14ac:dyDescent="0.2">
      <c r="A3" s="202"/>
      <c r="B3" s="29" t="s">
        <v>5</v>
      </c>
      <c r="C3" s="29"/>
      <c r="D3" s="29"/>
    </row>
    <row r="4" spans="1:11" ht="15.75" customHeight="1" x14ac:dyDescent="0.2">
      <c r="A4" s="202"/>
      <c r="B4" s="30" t="s">
        <v>181</v>
      </c>
      <c r="C4" s="30"/>
      <c r="D4" s="30"/>
    </row>
    <row r="5" spans="1:11" ht="15.75" customHeight="1" x14ac:dyDescent="0.2">
      <c r="A5" s="31"/>
      <c r="B5" s="30" t="s">
        <v>187</v>
      </c>
      <c r="C5" s="30"/>
      <c r="D5" s="30"/>
      <c r="J5" s="34" t="e">
        <f>#REF!</f>
        <v>#REF!</v>
      </c>
      <c r="K5" s="118"/>
    </row>
    <row r="6" spans="1:11" ht="15.75" customHeight="1" x14ac:dyDescent="0.2">
      <c r="A6" s="203" t="s">
        <v>9</v>
      </c>
      <c r="B6" s="203"/>
      <c r="C6" s="203"/>
      <c r="D6" s="203"/>
      <c r="E6" s="203" t="s">
        <v>182</v>
      </c>
      <c r="F6" s="203"/>
      <c r="G6" s="203"/>
      <c r="H6" s="203"/>
      <c r="I6" s="203"/>
      <c r="J6" s="4" t="s">
        <v>183</v>
      </c>
      <c r="K6" s="119"/>
    </row>
    <row r="7" spans="1:11" ht="20.100000000000001" customHeight="1" x14ac:dyDescent="0.2">
      <c r="A7" s="204"/>
      <c r="B7" s="204"/>
      <c r="C7" s="204"/>
      <c r="D7" s="204"/>
      <c r="E7" s="204"/>
      <c r="F7" s="204"/>
      <c r="G7" s="204"/>
      <c r="H7" s="204"/>
      <c r="I7" s="204"/>
      <c r="J7" s="108">
        <v>43344</v>
      </c>
      <c r="K7" s="120"/>
    </row>
    <row r="8" spans="1:11" ht="5.0999999999999996" customHeight="1" x14ac:dyDescent="0.2">
      <c r="A8" s="33"/>
      <c r="B8" s="33"/>
      <c r="C8" s="33"/>
      <c r="D8" s="33"/>
      <c r="E8" s="33"/>
      <c r="F8" s="33"/>
      <c r="G8" s="33"/>
      <c r="H8" s="33"/>
      <c r="I8" s="33"/>
      <c r="J8" s="33"/>
      <c r="K8" s="113"/>
    </row>
    <row r="9" spans="1:11" ht="21.75" customHeight="1" x14ac:dyDescent="0.2">
      <c r="A9" s="206" t="s">
        <v>184</v>
      </c>
      <c r="B9" s="205" t="s">
        <v>185</v>
      </c>
      <c r="C9" s="205" t="s">
        <v>188</v>
      </c>
      <c r="D9" s="205" t="s">
        <v>189</v>
      </c>
      <c r="E9" s="205" t="s">
        <v>190</v>
      </c>
      <c r="F9" s="205" t="s">
        <v>191</v>
      </c>
      <c r="G9" s="205"/>
      <c r="H9" s="205" t="s">
        <v>192</v>
      </c>
      <c r="I9" s="205" t="s">
        <v>193</v>
      </c>
      <c r="J9" s="205" t="s">
        <v>194</v>
      </c>
      <c r="K9" s="122" t="s">
        <v>260</v>
      </c>
    </row>
    <row r="10" spans="1:11" ht="21.75" customHeight="1" x14ac:dyDescent="0.2">
      <c r="A10" s="206"/>
      <c r="B10" s="205"/>
      <c r="C10" s="205"/>
      <c r="D10" s="205"/>
      <c r="E10" s="205"/>
      <c r="F10" s="35" t="s">
        <v>195</v>
      </c>
      <c r="G10" s="35" t="s">
        <v>196</v>
      </c>
      <c r="H10" s="205"/>
      <c r="I10" s="205"/>
      <c r="J10" s="205"/>
      <c r="K10" s="35"/>
    </row>
    <row r="11" spans="1:11" ht="18" customHeight="1" x14ac:dyDescent="0.2">
      <c r="A11" s="32">
        <v>1</v>
      </c>
      <c r="B11" s="114" t="s">
        <v>198</v>
      </c>
      <c r="C11" s="115" t="s">
        <v>199</v>
      </c>
      <c r="D11" s="87" t="s">
        <v>200</v>
      </c>
      <c r="E11" s="87" t="s">
        <v>201</v>
      </c>
      <c r="F11" s="88"/>
      <c r="G11" s="88"/>
      <c r="H11" s="89"/>
      <c r="I11" s="90">
        <v>414.27</v>
      </c>
      <c r="J11" s="129">
        <v>4971.24</v>
      </c>
      <c r="K11" s="128"/>
    </row>
    <row r="12" spans="1:11" ht="18" customHeight="1" x14ac:dyDescent="0.2">
      <c r="A12" s="32">
        <f t="shared" ref="A12:A26" si="0">A11+1</f>
        <v>2</v>
      </c>
      <c r="B12" s="114" t="s">
        <v>202</v>
      </c>
      <c r="C12" s="115" t="s">
        <v>203</v>
      </c>
      <c r="D12" s="87" t="s">
        <v>204</v>
      </c>
      <c r="E12" s="87" t="s">
        <v>205</v>
      </c>
      <c r="F12" s="92"/>
      <c r="G12" s="88"/>
      <c r="H12" s="89"/>
      <c r="I12" s="90">
        <v>600</v>
      </c>
      <c r="J12" s="129">
        <v>7200</v>
      </c>
      <c r="K12" s="91"/>
    </row>
    <row r="13" spans="1:11" ht="18" customHeight="1" x14ac:dyDescent="0.2">
      <c r="A13" s="32">
        <f t="shared" si="0"/>
        <v>3</v>
      </c>
      <c r="B13" s="114" t="s">
        <v>206</v>
      </c>
      <c r="C13" s="115" t="s">
        <v>207</v>
      </c>
      <c r="D13" s="87" t="s">
        <v>200</v>
      </c>
      <c r="E13" s="87" t="s">
        <v>208</v>
      </c>
      <c r="F13" s="92"/>
      <c r="G13" s="88"/>
      <c r="H13" s="89"/>
      <c r="I13" s="90">
        <v>4100</v>
      </c>
      <c r="J13" s="129">
        <v>49200</v>
      </c>
      <c r="K13" s="91"/>
    </row>
    <row r="14" spans="1:11" ht="18" customHeight="1" x14ac:dyDescent="0.2">
      <c r="A14" s="32">
        <f t="shared" si="0"/>
        <v>4</v>
      </c>
      <c r="B14" s="116" t="s">
        <v>209</v>
      </c>
      <c r="C14" s="117" t="s">
        <v>210</v>
      </c>
      <c r="D14" s="93" t="s">
        <v>211</v>
      </c>
      <c r="E14" s="93" t="s">
        <v>212</v>
      </c>
      <c r="F14" s="94"/>
      <c r="G14" s="94"/>
      <c r="H14" s="95"/>
      <c r="I14" s="96">
        <v>1282.5</v>
      </c>
      <c r="J14" s="123">
        <v>15390</v>
      </c>
      <c r="K14" s="97"/>
    </row>
    <row r="15" spans="1:11" ht="18" customHeight="1" x14ac:dyDescent="0.2">
      <c r="A15" s="32">
        <f t="shared" si="0"/>
        <v>5</v>
      </c>
      <c r="B15" s="116" t="s">
        <v>213</v>
      </c>
      <c r="C15" s="117" t="s">
        <v>214</v>
      </c>
      <c r="D15" s="93" t="s">
        <v>200</v>
      </c>
      <c r="E15" s="93" t="s">
        <v>215</v>
      </c>
      <c r="F15" s="98"/>
      <c r="G15" s="94"/>
      <c r="H15" s="95"/>
      <c r="I15" s="96">
        <v>480</v>
      </c>
      <c r="J15" s="123">
        <v>5760</v>
      </c>
      <c r="K15" s="97"/>
    </row>
    <row r="16" spans="1:11" ht="18" customHeight="1" x14ac:dyDescent="0.2">
      <c r="A16" s="32">
        <f t="shared" si="0"/>
        <v>6</v>
      </c>
      <c r="B16" s="99" t="s">
        <v>216</v>
      </c>
      <c r="C16" s="92" t="s">
        <v>217</v>
      </c>
      <c r="D16" s="99" t="s">
        <v>218</v>
      </c>
      <c r="E16" s="99" t="s">
        <v>219</v>
      </c>
      <c r="F16" s="92"/>
      <c r="G16" s="88"/>
      <c r="H16" s="92"/>
      <c r="I16" s="100">
        <v>42959.78</v>
      </c>
      <c r="J16" s="124">
        <v>515517.36</v>
      </c>
      <c r="K16" s="100" t="s">
        <v>264</v>
      </c>
    </row>
    <row r="17" spans="1:11" ht="18" customHeight="1" x14ac:dyDescent="0.2">
      <c r="A17" s="32">
        <f t="shared" si="0"/>
        <v>7</v>
      </c>
      <c r="B17" s="99" t="s">
        <v>220</v>
      </c>
      <c r="C17" s="92" t="s">
        <v>221</v>
      </c>
      <c r="D17" s="99" t="s">
        <v>200</v>
      </c>
      <c r="E17" s="99" t="s">
        <v>222</v>
      </c>
      <c r="F17" s="92"/>
      <c r="G17" s="88"/>
      <c r="H17" s="92"/>
      <c r="I17" s="100">
        <v>14030.9</v>
      </c>
      <c r="J17" s="124">
        <v>168370.8</v>
      </c>
      <c r="K17" s="100"/>
    </row>
    <row r="18" spans="1:11" ht="18" customHeight="1" x14ac:dyDescent="0.2">
      <c r="A18" s="32">
        <f t="shared" si="0"/>
        <v>8</v>
      </c>
      <c r="B18" s="99" t="s">
        <v>223</v>
      </c>
      <c r="C18" s="92" t="s">
        <v>224</v>
      </c>
      <c r="D18" s="99" t="s">
        <v>225</v>
      </c>
      <c r="E18" s="99" t="s">
        <v>226</v>
      </c>
      <c r="F18" s="92"/>
      <c r="G18" s="88"/>
      <c r="H18" s="92"/>
      <c r="I18" s="100">
        <v>699</v>
      </c>
      <c r="J18" s="124">
        <v>8388</v>
      </c>
      <c r="K18" s="100"/>
    </row>
    <row r="19" spans="1:11" ht="18" customHeight="1" x14ac:dyDescent="0.2">
      <c r="A19" s="32">
        <f t="shared" si="0"/>
        <v>9</v>
      </c>
      <c r="B19" s="99" t="s">
        <v>227</v>
      </c>
      <c r="C19" s="92" t="s">
        <v>228</v>
      </c>
      <c r="D19" s="99" t="s">
        <v>229</v>
      </c>
      <c r="E19" s="99" t="s">
        <v>229</v>
      </c>
      <c r="F19" s="92"/>
      <c r="G19" s="88"/>
      <c r="H19" s="92"/>
      <c r="I19" s="100">
        <v>500</v>
      </c>
      <c r="J19" s="124">
        <v>6000</v>
      </c>
      <c r="K19" s="100"/>
    </row>
    <row r="20" spans="1:11" ht="18" customHeight="1" x14ac:dyDescent="0.2">
      <c r="A20" s="32">
        <f t="shared" si="0"/>
        <v>10</v>
      </c>
      <c r="B20" s="99" t="s">
        <v>230</v>
      </c>
      <c r="C20" s="92" t="s">
        <v>231</v>
      </c>
      <c r="D20" s="99" t="s">
        <v>232</v>
      </c>
      <c r="E20" s="99" t="s">
        <v>233</v>
      </c>
      <c r="F20" s="92"/>
      <c r="G20" s="88"/>
      <c r="H20" s="92"/>
      <c r="I20" s="100">
        <v>5500</v>
      </c>
      <c r="J20" s="124">
        <v>66000</v>
      </c>
      <c r="K20" s="100"/>
    </row>
    <row r="21" spans="1:11" ht="18" customHeight="1" x14ac:dyDescent="0.2">
      <c r="A21" s="32"/>
      <c r="B21" s="99" t="s">
        <v>230</v>
      </c>
      <c r="C21" s="92" t="s">
        <v>231</v>
      </c>
      <c r="D21" s="99" t="s">
        <v>232</v>
      </c>
      <c r="E21" s="99" t="s">
        <v>233</v>
      </c>
      <c r="F21" s="92"/>
      <c r="G21" s="88"/>
      <c r="H21" s="92"/>
      <c r="I21" s="100">
        <v>2000</v>
      </c>
      <c r="J21" s="124">
        <v>2000</v>
      </c>
      <c r="K21" s="100"/>
    </row>
    <row r="22" spans="1:11" ht="18" customHeight="1" x14ac:dyDescent="0.2">
      <c r="A22" s="32">
        <f>A20+1</f>
        <v>11</v>
      </c>
      <c r="B22" s="99" t="s">
        <v>234</v>
      </c>
      <c r="C22" s="92" t="s">
        <v>235</v>
      </c>
      <c r="D22" s="99" t="s">
        <v>236</v>
      </c>
      <c r="E22" s="99" t="s">
        <v>237</v>
      </c>
      <c r="F22" s="92"/>
      <c r="G22" s="92"/>
      <c r="H22" s="92" t="s">
        <v>238</v>
      </c>
      <c r="I22" s="100">
        <v>9572.51</v>
      </c>
      <c r="J22" s="124">
        <v>114870.12</v>
      </c>
      <c r="K22" s="100"/>
    </row>
    <row r="23" spans="1:11" ht="18" customHeight="1" x14ac:dyDescent="0.2">
      <c r="A23" s="32">
        <f t="shared" si="0"/>
        <v>12</v>
      </c>
      <c r="B23" s="101" t="s">
        <v>239</v>
      </c>
      <c r="C23" s="92" t="s">
        <v>240</v>
      </c>
      <c r="D23" s="99" t="s">
        <v>241</v>
      </c>
      <c r="E23" s="99" t="s">
        <v>242</v>
      </c>
      <c r="F23" s="92"/>
      <c r="G23" s="92"/>
      <c r="H23" s="92"/>
      <c r="I23" s="100">
        <v>16622.75</v>
      </c>
      <c r="J23" s="124">
        <v>199473</v>
      </c>
      <c r="K23" s="100" t="s">
        <v>264</v>
      </c>
    </row>
    <row r="24" spans="1:11" ht="18" customHeight="1" x14ac:dyDescent="0.2">
      <c r="A24" s="32">
        <f t="shared" si="0"/>
        <v>13</v>
      </c>
      <c r="B24" s="99" t="s">
        <v>266</v>
      </c>
      <c r="C24" s="92" t="s">
        <v>265</v>
      </c>
      <c r="D24" s="99" t="s">
        <v>243</v>
      </c>
      <c r="E24" s="99" t="s">
        <v>236</v>
      </c>
      <c r="F24" s="92"/>
      <c r="G24" s="92"/>
      <c r="H24" s="92"/>
      <c r="I24" s="100">
        <v>2860</v>
      </c>
      <c r="J24" s="124">
        <v>34320</v>
      </c>
      <c r="K24" s="100" t="s">
        <v>264</v>
      </c>
    </row>
    <row r="25" spans="1:11" ht="18" customHeight="1" x14ac:dyDescent="0.2">
      <c r="A25" s="32">
        <f t="shared" si="0"/>
        <v>14</v>
      </c>
      <c r="B25" s="103" t="s">
        <v>244</v>
      </c>
      <c r="C25" s="102" t="s">
        <v>245</v>
      </c>
      <c r="D25" s="103" t="s">
        <v>225</v>
      </c>
      <c r="E25" s="103" t="s">
        <v>246</v>
      </c>
      <c r="F25" s="102"/>
      <c r="G25" s="102"/>
      <c r="H25" s="102"/>
      <c r="I25" s="104">
        <v>2513.44</v>
      </c>
      <c r="J25" s="130">
        <v>30161.279999999999</v>
      </c>
      <c r="K25" s="100" t="s">
        <v>264</v>
      </c>
    </row>
    <row r="26" spans="1:11" ht="18" customHeight="1" x14ac:dyDescent="0.2">
      <c r="A26" s="32">
        <f t="shared" si="0"/>
        <v>15</v>
      </c>
      <c r="B26" s="99" t="s">
        <v>247</v>
      </c>
      <c r="C26" s="92" t="s">
        <v>248</v>
      </c>
      <c r="D26" s="99" t="s">
        <v>249</v>
      </c>
      <c r="E26" s="99" t="s">
        <v>236</v>
      </c>
      <c r="F26" s="92"/>
      <c r="G26" s="92"/>
      <c r="H26" s="92"/>
      <c r="I26" s="105">
        <v>3750</v>
      </c>
      <c r="J26" s="125">
        <v>45000</v>
      </c>
      <c r="K26" s="106"/>
    </row>
    <row r="27" spans="1:11" ht="18" customHeight="1" x14ac:dyDescent="0.2">
      <c r="A27" s="32">
        <v>16</v>
      </c>
      <c r="B27" s="36" t="s">
        <v>267</v>
      </c>
      <c r="C27" s="37" t="s">
        <v>263</v>
      </c>
      <c r="D27" s="38" t="s">
        <v>200</v>
      </c>
      <c r="E27" s="38" t="s">
        <v>236</v>
      </c>
      <c r="F27" s="39"/>
      <c r="G27" s="39"/>
      <c r="H27" s="41"/>
      <c r="I27" s="112">
        <v>1359</v>
      </c>
      <c r="J27" s="131">
        <v>16308</v>
      </c>
      <c r="K27" s="106"/>
    </row>
    <row r="28" spans="1:11" ht="18" customHeight="1" x14ac:dyDescent="0.2">
      <c r="A28" s="32">
        <v>17</v>
      </c>
      <c r="B28" s="99" t="s">
        <v>250</v>
      </c>
      <c r="C28" s="92" t="s">
        <v>251</v>
      </c>
      <c r="D28" s="99" t="s">
        <v>225</v>
      </c>
      <c r="E28" s="99" t="s">
        <v>252</v>
      </c>
      <c r="F28" s="92"/>
      <c r="G28" s="92"/>
      <c r="H28" s="92"/>
      <c r="I28" s="107">
        <v>12324.92</v>
      </c>
      <c r="J28" s="127">
        <v>147899.04</v>
      </c>
      <c r="K28" s="107"/>
    </row>
    <row r="29" spans="1:11" ht="18" customHeight="1" x14ac:dyDescent="0.2">
      <c r="A29" s="32"/>
      <c r="B29" s="99" t="s">
        <v>250</v>
      </c>
      <c r="C29" s="92" t="s">
        <v>251</v>
      </c>
      <c r="D29" s="99" t="s">
        <v>225</v>
      </c>
      <c r="E29" s="99" t="s">
        <v>252</v>
      </c>
      <c r="F29" s="92"/>
      <c r="G29" s="92"/>
      <c r="H29" s="92"/>
      <c r="I29" s="107">
        <v>789.28</v>
      </c>
      <c r="J29" s="127">
        <v>9471.36</v>
      </c>
      <c r="K29" s="107"/>
    </row>
    <row r="30" spans="1:11" ht="18" customHeight="1" x14ac:dyDescent="0.2">
      <c r="A30" s="32">
        <v>18</v>
      </c>
      <c r="B30" s="99" t="s">
        <v>253</v>
      </c>
      <c r="C30" s="92" t="s">
        <v>254</v>
      </c>
      <c r="D30" s="99" t="s">
        <v>225</v>
      </c>
      <c r="E30" s="99" t="s">
        <v>255</v>
      </c>
      <c r="F30" s="92"/>
      <c r="G30" s="92"/>
      <c r="H30" s="92"/>
      <c r="I30" s="107">
        <v>930</v>
      </c>
      <c r="J30" s="127">
        <v>930</v>
      </c>
      <c r="K30" s="100" t="s">
        <v>264</v>
      </c>
    </row>
    <row r="31" spans="1:11" ht="18" customHeight="1" x14ac:dyDescent="0.2">
      <c r="A31" s="32">
        <v>19</v>
      </c>
      <c r="B31" s="110" t="s">
        <v>256</v>
      </c>
      <c r="C31" s="92" t="s">
        <v>257</v>
      </c>
      <c r="D31" s="99" t="s">
        <v>211</v>
      </c>
      <c r="E31" s="99" t="s">
        <v>212</v>
      </c>
      <c r="F31" s="92"/>
      <c r="G31" s="92"/>
      <c r="H31" s="92"/>
      <c r="I31" s="100">
        <v>750</v>
      </c>
      <c r="J31" s="124">
        <v>9000</v>
      </c>
      <c r="K31" s="100"/>
    </row>
    <row r="32" spans="1:11" ht="18" customHeight="1" x14ac:dyDescent="0.2">
      <c r="A32" s="32">
        <v>20</v>
      </c>
      <c r="B32" s="110" t="s">
        <v>258</v>
      </c>
      <c r="C32" s="92" t="s">
        <v>259</v>
      </c>
      <c r="D32" s="99" t="s">
        <v>200</v>
      </c>
      <c r="E32" s="99" t="s">
        <v>236</v>
      </c>
      <c r="F32" s="92"/>
      <c r="G32" s="92"/>
      <c r="H32" s="92"/>
      <c r="I32" s="100">
        <v>681.01</v>
      </c>
      <c r="J32" s="124">
        <v>8172.12</v>
      </c>
      <c r="K32" s="100"/>
    </row>
    <row r="33" spans="1:11" ht="18" customHeight="1" x14ac:dyDescent="0.2">
      <c r="A33" s="32">
        <v>21</v>
      </c>
      <c r="B33" s="99" t="s">
        <v>261</v>
      </c>
      <c r="C33" s="92" t="s">
        <v>262</v>
      </c>
      <c r="D33" s="99" t="s">
        <v>200</v>
      </c>
      <c r="E33" s="99" t="s">
        <v>236</v>
      </c>
      <c r="F33" s="92"/>
      <c r="G33" s="109"/>
      <c r="H33" s="109"/>
      <c r="I33" s="111">
        <v>4500</v>
      </c>
      <c r="J33" s="126">
        <v>4500</v>
      </c>
      <c r="K33" s="111"/>
    </row>
    <row r="34" spans="1:11" ht="18" customHeight="1" x14ac:dyDescent="0.2">
      <c r="A34" s="32">
        <v>22</v>
      </c>
      <c r="B34" s="99" t="s">
        <v>268</v>
      </c>
      <c r="C34" s="92" t="s">
        <v>269</v>
      </c>
      <c r="D34" s="99" t="s">
        <v>200</v>
      </c>
      <c r="E34" s="99" t="s">
        <v>236</v>
      </c>
      <c r="F34" s="92"/>
      <c r="G34" s="109"/>
      <c r="H34" s="109"/>
      <c r="I34" s="111">
        <v>1389.32</v>
      </c>
      <c r="J34" s="126">
        <v>1389.32</v>
      </c>
      <c r="K34" s="128" t="s">
        <v>264</v>
      </c>
    </row>
    <row r="35" spans="1:11" ht="18" customHeight="1" x14ac:dyDescent="0.2">
      <c r="A35" s="32">
        <v>23</v>
      </c>
      <c r="B35" s="99" t="s">
        <v>270</v>
      </c>
      <c r="C35" s="92" t="s">
        <v>271</v>
      </c>
      <c r="D35" s="99" t="s">
        <v>200</v>
      </c>
      <c r="E35" s="99" t="s">
        <v>236</v>
      </c>
      <c r="F35" s="92"/>
      <c r="G35" s="109"/>
      <c r="H35" s="109"/>
      <c r="I35" s="111">
        <v>165</v>
      </c>
      <c r="J35" s="126">
        <v>1980</v>
      </c>
      <c r="K35" s="111"/>
    </row>
    <row r="36" spans="1:11" ht="18" customHeight="1" x14ac:dyDescent="0.2">
      <c r="A36" s="32">
        <v>25</v>
      </c>
      <c r="B36" s="36" t="s">
        <v>272</v>
      </c>
      <c r="C36" s="37" t="s">
        <v>273</v>
      </c>
      <c r="D36" s="38" t="s">
        <v>200</v>
      </c>
      <c r="E36" s="38" t="s">
        <v>236</v>
      </c>
      <c r="F36" s="39"/>
      <c r="G36" s="39"/>
      <c r="H36" s="41"/>
      <c r="I36" s="112">
        <v>6300</v>
      </c>
      <c r="J36" s="131">
        <v>6300</v>
      </c>
      <c r="K36" s="40"/>
    </row>
    <row r="37" spans="1:11" ht="18" customHeight="1" x14ac:dyDescent="0.2">
      <c r="A37" s="32">
        <v>26</v>
      </c>
      <c r="B37" s="36" t="s">
        <v>274</v>
      </c>
      <c r="C37" s="37" t="s">
        <v>275</v>
      </c>
      <c r="D37" s="38" t="s">
        <v>200</v>
      </c>
      <c r="E37" s="38" t="s">
        <v>236</v>
      </c>
      <c r="F37" s="39"/>
      <c r="G37" s="39"/>
      <c r="H37" s="41"/>
      <c r="I37" s="112">
        <v>865</v>
      </c>
      <c r="J37" s="131">
        <v>865</v>
      </c>
      <c r="K37" s="40"/>
    </row>
    <row r="38" spans="1:11" ht="18" customHeight="1" x14ac:dyDescent="0.2">
      <c r="A38" s="32">
        <v>27</v>
      </c>
      <c r="B38" s="36" t="s">
        <v>276</v>
      </c>
      <c r="C38" s="37" t="s">
        <v>277</v>
      </c>
      <c r="D38" s="38" t="s">
        <v>200</v>
      </c>
      <c r="E38" s="38" t="s">
        <v>236</v>
      </c>
      <c r="F38" s="39"/>
      <c r="G38" s="39"/>
      <c r="H38" s="41"/>
      <c r="I38" s="112">
        <v>638.16999999999996</v>
      </c>
      <c r="J38" s="131">
        <v>638.16999999999996</v>
      </c>
      <c r="K38" s="40"/>
    </row>
    <row r="39" spans="1:11" ht="18" customHeight="1" x14ac:dyDescent="0.2">
      <c r="A39" s="32">
        <v>28</v>
      </c>
      <c r="B39" s="36" t="s">
        <v>283</v>
      </c>
      <c r="C39" s="37" t="s">
        <v>278</v>
      </c>
      <c r="D39" s="38" t="s">
        <v>200</v>
      </c>
      <c r="E39" s="38" t="s">
        <v>236</v>
      </c>
      <c r="F39" s="39"/>
      <c r="G39" s="39"/>
      <c r="H39" s="41"/>
      <c r="I39" s="112">
        <v>225</v>
      </c>
      <c r="J39" s="131">
        <v>225</v>
      </c>
      <c r="K39" s="40"/>
    </row>
    <row r="40" spans="1:11" ht="18" customHeight="1" x14ac:dyDescent="0.2">
      <c r="A40" s="32">
        <v>29</v>
      </c>
      <c r="B40" s="36" t="s">
        <v>282</v>
      </c>
      <c r="C40" s="135" t="s">
        <v>279</v>
      </c>
      <c r="D40" s="38" t="s">
        <v>200</v>
      </c>
      <c r="E40" s="38" t="s">
        <v>236</v>
      </c>
      <c r="F40" s="39"/>
      <c r="G40" s="39"/>
      <c r="H40" s="41"/>
      <c r="I40" s="112">
        <v>500</v>
      </c>
      <c r="J40" s="131">
        <v>500</v>
      </c>
      <c r="K40" s="40"/>
    </row>
    <row r="41" spans="1:11" ht="18" customHeight="1" x14ac:dyDescent="0.2">
      <c r="A41" s="32">
        <v>30</v>
      </c>
      <c r="B41" s="99" t="s">
        <v>281</v>
      </c>
      <c r="C41" s="92" t="s">
        <v>280</v>
      </c>
      <c r="D41" s="38" t="s">
        <v>200</v>
      </c>
      <c r="E41" s="38" t="s">
        <v>236</v>
      </c>
      <c r="F41" s="92"/>
      <c r="G41" s="88"/>
      <c r="H41" s="92"/>
      <c r="I41" s="100">
        <v>350</v>
      </c>
      <c r="J41" s="124">
        <v>350</v>
      </c>
      <c r="K41" s="40"/>
    </row>
    <row r="42" spans="1:11" ht="18" customHeight="1" x14ac:dyDescent="0.2">
      <c r="A42" s="32">
        <v>31</v>
      </c>
      <c r="B42" s="99"/>
      <c r="C42" s="92"/>
      <c r="D42" s="38"/>
      <c r="E42" s="38"/>
      <c r="F42" s="92"/>
      <c r="G42" s="88"/>
      <c r="H42" s="92"/>
      <c r="I42" s="100"/>
      <c r="J42" s="124"/>
      <c r="K42" s="40"/>
    </row>
    <row r="43" spans="1:11" ht="18" customHeight="1" x14ac:dyDescent="0.2">
      <c r="A43" s="9"/>
      <c r="B43" s="9"/>
      <c r="C43" s="9"/>
      <c r="D43" s="9"/>
      <c r="E43" s="134"/>
      <c r="F43" s="9"/>
      <c r="G43" s="132" t="s">
        <v>186</v>
      </c>
      <c r="H43" s="133"/>
      <c r="I43" s="133">
        <f>SUM(I11:I42)</f>
        <v>139651.85</v>
      </c>
      <c r="J43" s="133">
        <f>SUM(J11:J42)</f>
        <v>1481149.8100000003</v>
      </c>
      <c r="K43" s="121"/>
    </row>
  </sheetData>
  <mergeCells count="14">
    <mergeCell ref="F9:G9"/>
    <mergeCell ref="H9:H10"/>
    <mergeCell ref="I9:I10"/>
    <mergeCell ref="J9:J10"/>
    <mergeCell ref="A9:A10"/>
    <mergeCell ref="B9:B10"/>
    <mergeCell ref="C9:C10"/>
    <mergeCell ref="D9:D10"/>
    <mergeCell ref="E9:E10"/>
    <mergeCell ref="A1:A4"/>
    <mergeCell ref="A6:D6"/>
    <mergeCell ref="E6:I6"/>
    <mergeCell ref="A7:D7"/>
    <mergeCell ref="E7:I7"/>
  </mergeCells>
  <printOptions horizontalCentered="1"/>
  <pageMargins left="0.19685039370078741" right="0.19685039370078741" top="0.39370078740157483" bottom="0.59055118110236227" header="0.51181102362204722" footer="0.51181102362204722"/>
  <pageSetup paperSize="9" scale="60" firstPageNumber="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22</TotalTime>
  <Application>Microsoft Excel</Application>
  <DocSecurity>2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13</vt:i4>
      </vt:variant>
    </vt:vector>
  </HeadingPairs>
  <TitlesOfParts>
    <vt:vector size="15" baseType="lpstr">
      <vt:lpstr>CONTÁBIL- FINANCEIRA </vt:lpstr>
      <vt:lpstr>RELAÇÃO DE SERV. TERC.</vt:lpstr>
      <vt:lpstr>'CONTÁBIL- FINANCEIRA '!Area_de_impressao</vt:lpstr>
      <vt:lpstr>NÃO</vt:lpstr>
      <vt:lpstr>'CONTÁBIL- FINANCEIRA '!Print_Area_0</vt:lpstr>
      <vt:lpstr>'CONTÁBIL- FINANCEIRA '!Print_Area_0_0</vt:lpstr>
      <vt:lpstr>'CONTÁBIL- FINANCEIRA '!Print_Area_0_0_0</vt:lpstr>
      <vt:lpstr>'CONTÁBIL- FINANCEIRA '!Print_Area_0_0_0_0</vt:lpstr>
      <vt:lpstr>'CONTÁBIL- FINANCEIRA '!Print_Area_0_0_0_0_0</vt:lpstr>
      <vt:lpstr>'RELAÇÃO DE SERV. TERC.'!Print_Titles_0</vt:lpstr>
      <vt:lpstr>'RELAÇÃO DE SERV. TERC.'!Print_Titles_0_0</vt:lpstr>
      <vt:lpstr>'RELAÇÃO DE SERV. TERC.'!Print_Titles_0_0_0</vt:lpstr>
      <vt:lpstr>'RELAÇÃO DE SERV. TERC.'!Print_Titles_0_0_0_0</vt:lpstr>
      <vt:lpstr>'RELAÇÃO DE SERV. TERC.'!Print_Titles_0_0_0_0_0</vt:lpstr>
      <vt:lpstr>'RELAÇÃO DE SERV. TERC.'!Titulos_de_impressao</vt:lpstr>
    </vt:vector>
  </TitlesOfParts>
  <Company>WinXP SP2 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apbps2990091</dc:creator>
  <cp:lastModifiedBy>jose.gustavo</cp:lastModifiedBy>
  <cp:revision>12</cp:revision>
  <cp:lastPrinted>2018-10-09T17:12:49Z</cp:lastPrinted>
  <dcterms:created xsi:type="dcterms:W3CDTF">2011-09-21T13:22:36Z</dcterms:created>
  <dcterms:modified xsi:type="dcterms:W3CDTF">2018-10-09T17:13:05Z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WinXP SP2 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